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forte\Documents\"/>
    </mc:Choice>
  </mc:AlternateContent>
  <xr:revisionPtr revIDLastSave="0" documentId="8_{1A057D86-DA52-4D60-9DD1-8A6FDF4F2ED4}" xr6:coauthVersionLast="43" xr6:coauthVersionMax="43" xr10:uidLastSave="{00000000-0000-0000-0000-000000000000}"/>
  <bookViews>
    <workbookView xWindow="-110" yWindow="-110" windowWidth="19420" windowHeight="10420" xr2:uid="{C9DE3BA5-B119-403F-A97A-F5DBFA1A9F8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3" i="1" l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O19" i="1"/>
  <c r="G18" i="1"/>
  <c r="G19" i="1" s="1"/>
  <c r="G20" i="1" s="1"/>
  <c r="G21" i="1" s="1"/>
  <c r="G22" i="1" s="1"/>
  <c r="G16" i="1"/>
  <c r="G17" i="1" s="1"/>
  <c r="H8" i="1"/>
  <c r="H9" i="1" s="1"/>
  <c r="H10" i="1" s="1"/>
  <c r="H11" i="1" s="1"/>
  <c r="H12" i="1" s="1"/>
  <c r="H13" i="1" s="1"/>
  <c r="H14" i="1" s="1"/>
  <c r="H15" i="1" s="1"/>
  <c r="H16" i="1" s="1"/>
  <c r="H17" i="1" s="1"/>
  <c r="H6" i="1"/>
  <c r="H7" i="1" s="1"/>
  <c r="G6" i="1"/>
  <c r="G7" i="1" s="1"/>
  <c r="G8" i="1" s="1"/>
  <c r="G9" i="1" s="1"/>
  <c r="G10" i="1" s="1"/>
  <c r="G11" i="1" s="1"/>
  <c r="G12" i="1" s="1"/>
  <c r="G13" i="1" s="1"/>
  <c r="G14" i="1" s="1"/>
  <c r="G15" i="1" s="1"/>
  <c r="I4" i="1"/>
  <c r="I5" i="1" s="1"/>
  <c r="I6" i="1" s="1"/>
  <c r="I7" i="1" s="1"/>
  <c r="I8" i="1" s="1"/>
  <c r="I9" i="1" s="1"/>
  <c r="I10" i="1" s="1"/>
  <c r="I11" i="1" s="1"/>
  <c r="I12" i="1" s="1"/>
  <c r="I13" i="1" s="1"/>
  <c r="I14" i="1" s="1"/>
  <c r="I15" i="1" s="1"/>
  <c r="I16" i="1" s="1"/>
  <c r="I17" i="1" s="1"/>
  <c r="I18" i="1" s="1"/>
  <c r="I19" i="1" s="1"/>
  <c r="I20" i="1" s="1"/>
  <c r="I21" i="1" s="1"/>
  <c r="I22" i="1" s="1"/>
  <c r="I23" i="1" s="1"/>
  <c r="I24" i="1" s="1"/>
  <c r="I25" i="1" s="1"/>
  <c r="I26" i="1" s="1"/>
  <c r="I27" i="1" s="1"/>
  <c r="I28" i="1" s="1"/>
  <c r="I29" i="1" s="1"/>
  <c r="I30" i="1" s="1"/>
  <c r="I31" i="1" s="1"/>
  <c r="I32" i="1" s="1"/>
  <c r="I33" i="1" s="1"/>
  <c r="I34" i="1" s="1"/>
  <c r="I35" i="1" s="1"/>
  <c r="I36" i="1" s="1"/>
  <c r="I37" i="1" s="1"/>
  <c r="I38" i="1" s="1"/>
  <c r="I39" i="1" s="1"/>
  <c r="I40" i="1" s="1"/>
  <c r="H4" i="1"/>
  <c r="H5" i="1" s="1"/>
  <c r="G4" i="1"/>
  <c r="G5" i="1" s="1"/>
  <c r="F4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K3" i="1"/>
  <c r="J3" i="1"/>
  <c r="J4" i="1" s="1"/>
  <c r="J5" i="1" s="1"/>
  <c r="J6" i="1" s="1"/>
  <c r="J7" i="1" s="1"/>
  <c r="J8" i="1" s="1"/>
  <c r="J9" i="1" s="1"/>
  <c r="J10" i="1" s="1"/>
  <c r="J11" i="1" s="1"/>
  <c r="J12" i="1" s="1"/>
  <c r="J13" i="1" s="1"/>
  <c r="J14" i="1" s="1"/>
  <c r="J15" i="1" s="1"/>
  <c r="J16" i="1" s="1"/>
  <c r="J17" i="1" s="1"/>
  <c r="J18" i="1" s="1"/>
  <c r="J19" i="1" s="1"/>
  <c r="J20" i="1" s="1"/>
  <c r="J21" i="1" s="1"/>
  <c r="J22" i="1" s="1"/>
  <c r="J23" i="1" s="1"/>
  <c r="J24" i="1" s="1"/>
  <c r="J25" i="1" s="1"/>
  <c r="J26" i="1" s="1"/>
  <c r="J27" i="1" s="1"/>
  <c r="J28" i="1" s="1"/>
  <c r="J29" i="1" s="1"/>
  <c r="J30" i="1" s="1"/>
  <c r="J31" i="1" s="1"/>
  <c r="J32" i="1" s="1"/>
  <c r="J33" i="1" s="1"/>
  <c r="J34" i="1" s="1"/>
  <c r="J35" i="1" s="1"/>
  <c r="J36" i="1" s="1"/>
  <c r="J37" i="1" s="1"/>
  <c r="J38" i="1" s="1"/>
  <c r="J39" i="1" s="1"/>
  <c r="J40" i="1" s="1"/>
  <c r="I3" i="1"/>
  <c r="H3" i="1"/>
  <c r="G3" i="1"/>
  <c r="F3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B3" i="1"/>
  <c r="E3" i="1" l="1"/>
  <c r="L3" i="1" s="1"/>
  <c r="B4" i="1" s="1"/>
  <c r="F5" i="1"/>
  <c r="K4" i="1"/>
  <c r="F6" i="1" l="1"/>
  <c r="K5" i="1"/>
  <c r="E4" i="1"/>
  <c r="L4" i="1" s="1"/>
  <c r="B5" i="1" s="1"/>
  <c r="B6" i="1" l="1"/>
  <c r="E5" i="1"/>
  <c r="L5" i="1" s="1"/>
  <c r="K6" i="1"/>
  <c r="F7" i="1"/>
  <c r="F8" i="1" l="1"/>
  <c r="K7" i="1"/>
  <c r="E6" i="1"/>
  <c r="L6" i="1" s="1"/>
  <c r="B7" i="1" s="1"/>
  <c r="E7" i="1" l="1"/>
  <c r="L7" i="1" s="1"/>
  <c r="B8" i="1"/>
  <c r="K8" i="1"/>
  <c r="F9" i="1"/>
  <c r="E8" i="1" l="1"/>
  <c r="L8" i="1" s="1"/>
  <c r="B9" i="1" s="1"/>
  <c r="F10" i="1"/>
  <c r="K9" i="1"/>
  <c r="E9" i="1" l="1"/>
  <c r="L9" i="1" s="1"/>
  <c r="B10" i="1"/>
  <c r="K10" i="1"/>
  <c r="F11" i="1"/>
  <c r="F12" i="1" l="1"/>
  <c r="K11" i="1"/>
  <c r="B11" i="1"/>
  <c r="E10" i="1"/>
  <c r="L10" i="1" s="1"/>
  <c r="E11" i="1" l="1"/>
  <c r="L11" i="1" s="1"/>
  <c r="B12" i="1"/>
  <c r="K12" i="1"/>
  <c r="F13" i="1"/>
  <c r="E12" i="1" l="1"/>
  <c r="L12" i="1" s="1"/>
  <c r="B13" i="1" s="1"/>
  <c r="F14" i="1"/>
  <c r="K13" i="1"/>
  <c r="E13" i="1" l="1"/>
  <c r="L13" i="1" s="1"/>
  <c r="B14" i="1" s="1"/>
  <c r="K14" i="1"/>
  <c r="F15" i="1"/>
  <c r="B15" i="1" l="1"/>
  <c r="E14" i="1"/>
  <c r="L14" i="1" s="1"/>
  <c r="F16" i="1"/>
  <c r="K15" i="1"/>
  <c r="E15" i="1" l="1"/>
  <c r="L15" i="1" s="1"/>
  <c r="B16" i="1" s="1"/>
  <c r="K16" i="1"/>
  <c r="F17" i="1"/>
  <c r="E16" i="1" l="1"/>
  <c r="L16" i="1" s="1"/>
  <c r="B17" i="1" s="1"/>
  <c r="F18" i="1"/>
  <c r="K17" i="1"/>
  <c r="E17" i="1" l="1"/>
  <c r="L17" i="1" s="1"/>
  <c r="B18" i="1"/>
  <c r="K18" i="1"/>
  <c r="F19" i="1"/>
  <c r="F20" i="1" l="1"/>
  <c r="K19" i="1"/>
  <c r="E18" i="1"/>
  <c r="L18" i="1" s="1"/>
  <c r="B19" i="1" s="1"/>
  <c r="B20" i="1" l="1"/>
  <c r="E19" i="1"/>
  <c r="L19" i="1" s="1"/>
  <c r="F21" i="1"/>
  <c r="K20" i="1"/>
  <c r="K21" i="1" l="1"/>
  <c r="F22" i="1"/>
  <c r="E20" i="1"/>
  <c r="L20" i="1" s="1"/>
  <c r="B21" i="1" s="1"/>
  <c r="B22" i="1" l="1"/>
  <c r="E21" i="1"/>
  <c r="L21" i="1" s="1"/>
  <c r="F23" i="1"/>
  <c r="K22" i="1"/>
  <c r="K23" i="1" l="1"/>
  <c r="F24" i="1"/>
  <c r="E22" i="1"/>
  <c r="L22" i="1" s="1"/>
  <c r="B23" i="1" s="1"/>
  <c r="E23" i="1" l="1"/>
  <c r="L23" i="1" s="1"/>
  <c r="B24" i="1" s="1"/>
  <c r="K24" i="1"/>
  <c r="F25" i="1"/>
  <c r="E24" i="1" l="1"/>
  <c r="L24" i="1" s="1"/>
  <c r="B25" i="1"/>
  <c r="K25" i="1"/>
  <c r="F26" i="1"/>
  <c r="K26" i="1" l="1"/>
  <c r="F27" i="1"/>
  <c r="E25" i="1"/>
  <c r="L25" i="1" s="1"/>
  <c r="B26" i="1" s="1"/>
  <c r="E26" i="1" l="1"/>
  <c r="L26" i="1" s="1"/>
  <c r="B27" i="1" s="1"/>
  <c r="K27" i="1"/>
  <c r="F28" i="1"/>
  <c r="E27" i="1" l="1"/>
  <c r="L27" i="1" s="1"/>
  <c r="B28" i="1"/>
  <c r="K28" i="1"/>
  <c r="F29" i="1"/>
  <c r="K29" i="1" l="1"/>
  <c r="F30" i="1"/>
  <c r="E28" i="1"/>
  <c r="L28" i="1" s="1"/>
  <c r="B29" i="1" s="1"/>
  <c r="B30" i="1" l="1"/>
  <c r="E29" i="1"/>
  <c r="L29" i="1" s="1"/>
  <c r="F31" i="1"/>
  <c r="K30" i="1"/>
  <c r="E30" i="1" l="1"/>
  <c r="L30" i="1" s="1"/>
  <c r="B31" i="1" s="1"/>
  <c r="K31" i="1"/>
  <c r="F32" i="1"/>
  <c r="E31" i="1" l="1"/>
  <c r="L31" i="1" s="1"/>
  <c r="B32" i="1" s="1"/>
  <c r="K32" i="1"/>
  <c r="F33" i="1"/>
  <c r="B33" i="1" l="1"/>
  <c r="E32" i="1"/>
  <c r="L32" i="1" s="1"/>
  <c r="K33" i="1"/>
  <c r="F34" i="1"/>
  <c r="B34" i="1" l="1"/>
  <c r="E33" i="1"/>
  <c r="L33" i="1" s="1"/>
  <c r="K34" i="1"/>
  <c r="F35" i="1"/>
  <c r="B35" i="1" l="1"/>
  <c r="E34" i="1"/>
  <c r="L34" i="1" s="1"/>
  <c r="K35" i="1"/>
  <c r="F36" i="1"/>
  <c r="B36" i="1" l="1"/>
  <c r="E35" i="1"/>
  <c r="L35" i="1" s="1"/>
  <c r="F37" i="1"/>
  <c r="K36" i="1"/>
  <c r="K37" i="1" l="1"/>
  <c r="F38" i="1"/>
  <c r="E36" i="1"/>
  <c r="L36" i="1" s="1"/>
  <c r="B37" i="1" s="1"/>
  <c r="E37" i="1" l="1"/>
  <c r="L37" i="1" s="1"/>
  <c r="B38" i="1" s="1"/>
  <c r="F39" i="1"/>
  <c r="K38" i="1"/>
  <c r="E38" i="1" l="1"/>
  <c r="L38" i="1" s="1"/>
  <c r="B39" i="1" s="1"/>
  <c r="K39" i="1"/>
  <c r="F40" i="1"/>
  <c r="E39" i="1" l="1"/>
  <c r="L39" i="1" s="1"/>
  <c r="B40" i="1" s="1"/>
  <c r="E40" i="1" s="1"/>
  <c r="L40" i="1" s="1"/>
  <c r="K4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Coleen Wilder</author>
  </authors>
  <commentList>
    <comment ref="B16" authorId="0" shapeId="0" xr:uid="{C625E690-09ED-4C0C-BA4E-DD758A37E87B}">
      <text>
        <r>
          <rPr>
            <sz val="9"/>
            <color indexed="81"/>
            <rFont val="Tahoma"/>
            <family val="2"/>
          </rPr>
          <t xml:space="preserve">
Matt withdraws for a down payment on a home
</t>
        </r>
      </text>
    </comment>
    <comment ref="G16" authorId="0" shapeId="0" xr:uid="{8385BDD4-CE0E-47D7-B7F0-F32D5A657857}">
      <text>
        <r>
          <rPr>
            <sz val="9"/>
            <color indexed="81"/>
            <rFont val="Tahoma"/>
            <family val="2"/>
          </rPr>
          <t xml:space="preserve">
Matt buys a house!</t>
        </r>
      </text>
    </comment>
    <comment ref="O16" authorId="0" shapeId="0" xr:uid="{BA58A9A1-26FE-4CC8-8204-77C826C66D4E}">
      <text>
        <r>
          <rPr>
            <sz val="9"/>
            <color indexed="81"/>
            <rFont val="Tahoma"/>
            <family val="2"/>
          </rPr>
          <t xml:space="preserve">
Percent invested in stocks</t>
        </r>
      </text>
    </comment>
    <comment ref="H18" authorId="0" shapeId="0" xr:uid="{2223B6A0-E9DB-4293-930E-00C3063CFB54}">
      <text>
        <r>
          <rPr>
            <sz val="9"/>
            <color indexed="81"/>
            <rFont val="Tahoma"/>
            <family val="2"/>
          </rPr>
          <t xml:space="preserve">
Matt's loan is paid off!</t>
        </r>
      </text>
    </comment>
    <comment ref="O19" authorId="0" shapeId="0" xr:uid="{7BAE5D81-505D-4960-8ECE-0B74D61B01D0}">
      <text>
        <r>
          <rPr>
            <sz val="9"/>
            <color indexed="81"/>
            <rFont val="Tahoma"/>
            <family val="2"/>
          </rPr>
          <t xml:space="preserve">
Percent invested in stable investments</t>
        </r>
      </text>
    </comment>
  </commentList>
</comments>
</file>

<file path=xl/sharedStrings.xml><?xml version="1.0" encoding="utf-8"?>
<sst xmlns="http://schemas.openxmlformats.org/spreadsheetml/2006/main" count="170" uniqueCount="34">
  <si>
    <t>Investments</t>
  </si>
  <si>
    <t>CashIn</t>
  </si>
  <si>
    <t>CashOut</t>
  </si>
  <si>
    <t>Case Parameters</t>
  </si>
  <si>
    <t>Age</t>
  </si>
  <si>
    <t>Beg.Bal.</t>
  </si>
  <si>
    <t>APR1</t>
  </si>
  <si>
    <t>APR2</t>
  </si>
  <si>
    <t>Return</t>
  </si>
  <si>
    <t>Income</t>
  </si>
  <si>
    <t>Housing</t>
  </si>
  <si>
    <t>S. Loan</t>
  </si>
  <si>
    <t>Philan.</t>
  </si>
  <si>
    <t>Vaca</t>
  </si>
  <si>
    <t>Liv.Exp.</t>
  </si>
  <si>
    <t>Savings</t>
  </si>
  <si>
    <t>Initial Balance</t>
  </si>
  <si>
    <t>Initial Income</t>
  </si>
  <si>
    <t>Initial Housing (Rent)</t>
  </si>
  <si>
    <t>Home</t>
  </si>
  <si>
    <t>Downpayment - home</t>
  </si>
  <si>
    <t>Student Loan Payments</t>
  </si>
  <si>
    <t>Initial Philanthropy</t>
  </si>
  <si>
    <t>Initial Vacation</t>
  </si>
  <si>
    <t>Salary Increase</t>
  </si>
  <si>
    <t>Inflation</t>
  </si>
  <si>
    <t>Savings Factor (1)</t>
  </si>
  <si>
    <t>Savings Factor (2)</t>
  </si>
  <si>
    <t>Avg. Stock Returns</t>
  </si>
  <si>
    <t>SD Stock Returns</t>
  </si>
  <si>
    <t>Stock Allocation</t>
  </si>
  <si>
    <t>Avg. Stable Returns</t>
  </si>
  <si>
    <t>SD Stable Returns</t>
  </si>
  <si>
    <t>Stable Allocation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</si>
</sst>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&quot;$&quot;#,##0"/>
    <numFmt numFmtId="166" formatCode="0.000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/>
    <xf numFmtId="3" fontId="0" fillId="0" borderId="0" xfId="0" applyNumberFormat="1" applyAlignment="1">
      <alignment horizontal="right"/>
    </xf>
    <xf numFmtId="0" fontId="0" fillId="0" borderId="0" xfId="0" quotePrefix="1" applyAlignment="1">
      <alignment horizontal="right"/>
    </xf>
    <xf numFmtId="165" fontId="0" fillId="2" borderId="0" xfId="0" applyNumberFormat="1" applyFill="1"/>
    <xf numFmtId="166" fontId="0" fillId="0" borderId="0" xfId="0" applyNumberFormat="1"/>
    <xf numFmtId="164" fontId="0" fillId="2" borderId="0" xfId="0" applyNumberFormat="1" applyFill="1"/>
    <xf numFmtId="166" fontId="0" fillId="2" borderId="0" xfId="0" applyNumberFormat="1" applyFill="1"/>
    <xf numFmtId="166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A41E16-70B7-41DE-A5A6-CE1AD630EECB}">
  <dimension ref="A1:O40"/>
  <sheetViews>
    <sheetView tabSelected="1" topLeftCell="H1" workbookViewId="0">
      <selection activeCell="O23" sqref="O23"/>
    </sheetView>
  </sheetViews>
  <sheetFormatPr defaultRowHeight="14.5" x14ac:dyDescent="0.35"/>
  <cols>
    <col min="14" max="14" width="18.36328125" customWidth="1"/>
    <col min="15" max="15" width="14.7265625" customWidth="1"/>
  </cols>
  <sheetData>
    <row r="1" spans="1:15" x14ac:dyDescent="0.35">
      <c r="B1" s="1"/>
      <c r="C1" s="2" t="s">
        <v>0</v>
      </c>
      <c r="D1" s="2"/>
      <c r="E1" s="2" t="s">
        <v>1</v>
      </c>
      <c r="F1" s="2"/>
      <c r="G1" s="2" t="s">
        <v>2</v>
      </c>
      <c r="H1" s="2"/>
      <c r="I1" s="2"/>
      <c r="J1" s="2"/>
      <c r="K1" s="2"/>
      <c r="L1" s="3"/>
      <c r="N1" t="s">
        <v>3</v>
      </c>
    </row>
    <row r="2" spans="1:15" x14ac:dyDescent="0.35">
      <c r="A2" t="s">
        <v>4</v>
      </c>
      <c r="B2" s="4" t="s">
        <v>5</v>
      </c>
      <c r="C2" s="5" t="s">
        <v>6</v>
      </c>
      <c r="D2" s="5" t="s">
        <v>7</v>
      </c>
      <c r="E2" s="4" t="s">
        <v>8</v>
      </c>
      <c r="F2" s="4" t="s">
        <v>9</v>
      </c>
      <c r="G2" s="4" t="s">
        <v>10</v>
      </c>
      <c r="H2" s="4" t="s">
        <v>11</v>
      </c>
      <c r="I2" s="4" t="s">
        <v>12</v>
      </c>
      <c r="J2" s="4" t="s">
        <v>13</v>
      </c>
      <c r="K2" s="4" t="s">
        <v>14</v>
      </c>
      <c r="L2" s="4" t="s">
        <v>15</v>
      </c>
      <c r="N2" s="1" t="s">
        <v>16</v>
      </c>
      <c r="O2" s="6">
        <v>0</v>
      </c>
    </row>
    <row r="3" spans="1:15" x14ac:dyDescent="0.35">
      <c r="A3">
        <v>23</v>
      </c>
      <c r="B3" s="1">
        <f>O2</f>
        <v>0</v>
      </c>
      <c r="C3" s="7">
        <f>O14</f>
        <v>0.15</v>
      </c>
      <c r="D3" s="7">
        <f>O17</f>
        <v>4.5999999999999999E-2</v>
      </c>
      <c r="E3" s="1">
        <f>$O$16*(B3*C3)+$O$19*(B3*D3)</f>
        <v>0</v>
      </c>
      <c r="F3" s="1">
        <f>O3</f>
        <v>67000</v>
      </c>
      <c r="G3" s="1">
        <f>O4</f>
        <v>22536</v>
      </c>
      <c r="H3" s="1">
        <f>O7</f>
        <v>5781</v>
      </c>
      <c r="I3" s="1">
        <f>O8</f>
        <v>5000</v>
      </c>
      <c r="J3" s="1">
        <f>O9</f>
        <v>5000</v>
      </c>
      <c r="K3" s="1">
        <f>F3*(1-$O$12)-G3-H3-I3-J3</f>
        <v>28013</v>
      </c>
      <c r="L3" s="1">
        <f>$O$12*F3+E3</f>
        <v>670</v>
      </c>
      <c r="N3" t="s">
        <v>17</v>
      </c>
      <c r="O3" s="6">
        <v>67000</v>
      </c>
    </row>
    <row r="4" spans="1:15" x14ac:dyDescent="0.35">
      <c r="A4">
        <f>A3+1</f>
        <v>24</v>
      </c>
      <c r="B4" s="1">
        <f>L3</f>
        <v>670</v>
      </c>
      <c r="C4">
        <f>C3</f>
        <v>0.15</v>
      </c>
      <c r="D4">
        <f>D3</f>
        <v>4.5999999999999999E-2</v>
      </c>
      <c r="E4" s="1">
        <f t="shared" ref="E4:E40" si="0">$O$16*(B4*C4)+$O$19*(B4*D4)</f>
        <v>93.531999999999996</v>
      </c>
      <c r="F4" s="1">
        <f>F3*(1+$O$10)</f>
        <v>70350</v>
      </c>
      <c r="G4" s="1">
        <f>G3*(1+$O$11)</f>
        <v>22964.183999999997</v>
      </c>
      <c r="H4" s="1">
        <f>H3</f>
        <v>5781</v>
      </c>
      <c r="I4" s="1">
        <f>I3*(1+$O$11)</f>
        <v>5094.9999999999991</v>
      </c>
      <c r="J4" s="1">
        <f>J3*(1+$O$11)</f>
        <v>5094.9999999999991</v>
      </c>
      <c r="K4" s="1">
        <f t="shared" ref="K4:K40" si="1">F4*(1-$O$12)-G4-H4-I4-J4</f>
        <v>30711.316000000006</v>
      </c>
      <c r="L4" s="1">
        <f t="shared" ref="L4:L17" si="2">$O$12*F4+E4</f>
        <v>797.03200000000004</v>
      </c>
      <c r="N4" t="s">
        <v>18</v>
      </c>
      <c r="O4" s="6">
        <v>22536</v>
      </c>
    </row>
    <row r="5" spans="1:15" x14ac:dyDescent="0.35">
      <c r="A5">
        <f t="shared" ref="A5:A40" si="3">A4+1</f>
        <v>25</v>
      </c>
      <c r="B5" s="1">
        <f>B4+L4</f>
        <v>1467.0320000000002</v>
      </c>
      <c r="C5">
        <f t="shared" ref="C5:D20" si="4">C4</f>
        <v>0.15</v>
      </c>
      <c r="D5">
        <f t="shared" si="4"/>
        <v>4.5999999999999999E-2</v>
      </c>
      <c r="E5" s="1">
        <f t="shared" si="0"/>
        <v>204.79766720000003</v>
      </c>
      <c r="F5" s="1">
        <f t="shared" ref="F5:F40" si="5">F4*(1+$O$10)</f>
        <v>73867.5</v>
      </c>
      <c r="G5" s="1">
        <f t="shared" ref="G5:G15" si="6">G4*(1+$O$11)</f>
        <v>23400.503495999994</v>
      </c>
      <c r="H5" s="1">
        <f t="shared" ref="H5:H17" si="7">H4</f>
        <v>5781</v>
      </c>
      <c r="I5" s="1">
        <f t="shared" ref="I5:J20" si="8">I4*(1+$O$11)</f>
        <v>5191.8049999999985</v>
      </c>
      <c r="J5" s="1">
        <f t="shared" si="8"/>
        <v>5191.8049999999985</v>
      </c>
      <c r="K5" s="1">
        <f t="shared" si="1"/>
        <v>33563.711504000006</v>
      </c>
      <c r="L5" s="1">
        <f t="shared" si="2"/>
        <v>943.47266720000016</v>
      </c>
      <c r="N5" t="s">
        <v>19</v>
      </c>
      <c r="O5" s="6">
        <v>35869.311782437166</v>
      </c>
    </row>
    <row r="6" spans="1:15" x14ac:dyDescent="0.35">
      <c r="A6">
        <f t="shared" si="3"/>
        <v>26</v>
      </c>
      <c r="B6" s="1">
        <f t="shared" ref="B6:B40" si="9">B5+L5</f>
        <v>2410.5046672000003</v>
      </c>
      <c r="C6">
        <f t="shared" si="4"/>
        <v>0.15</v>
      </c>
      <c r="D6">
        <f t="shared" si="4"/>
        <v>4.5999999999999999E-2</v>
      </c>
      <c r="E6" s="1">
        <f t="shared" si="0"/>
        <v>336.50645154112004</v>
      </c>
      <c r="F6" s="1">
        <f t="shared" si="5"/>
        <v>77560.875</v>
      </c>
      <c r="G6" s="1">
        <f t="shared" si="6"/>
        <v>23845.113062423992</v>
      </c>
      <c r="H6" s="1">
        <f t="shared" si="7"/>
        <v>5781</v>
      </c>
      <c r="I6" s="1">
        <f t="shared" si="8"/>
        <v>5290.4492949999976</v>
      </c>
      <c r="J6" s="1">
        <f t="shared" si="8"/>
        <v>5290.4492949999976</v>
      </c>
      <c r="K6" s="1">
        <f t="shared" si="1"/>
        <v>36578.254597576015</v>
      </c>
      <c r="L6" s="1">
        <f t="shared" si="2"/>
        <v>1112.1152015411201</v>
      </c>
      <c r="N6" t="s">
        <v>20</v>
      </c>
      <c r="O6" s="6">
        <v>20000</v>
      </c>
    </row>
    <row r="7" spans="1:15" x14ac:dyDescent="0.35">
      <c r="A7">
        <f t="shared" si="3"/>
        <v>27</v>
      </c>
      <c r="B7" s="1">
        <f t="shared" si="9"/>
        <v>3522.6198687411206</v>
      </c>
      <c r="C7">
        <f t="shared" si="4"/>
        <v>0.15</v>
      </c>
      <c r="D7">
        <f t="shared" si="4"/>
        <v>4.5999999999999999E-2</v>
      </c>
      <c r="E7" s="1">
        <f t="shared" si="0"/>
        <v>491.75773367626044</v>
      </c>
      <c r="F7" s="1">
        <f t="shared" si="5"/>
        <v>81438.918749999997</v>
      </c>
      <c r="G7" s="1">
        <f t="shared" si="6"/>
        <v>24298.170210610046</v>
      </c>
      <c r="H7" s="1">
        <f t="shared" si="7"/>
        <v>5781</v>
      </c>
      <c r="I7" s="1">
        <f t="shared" si="8"/>
        <v>5390.9678316049967</v>
      </c>
      <c r="J7" s="1">
        <f t="shared" si="8"/>
        <v>5390.9678316049967</v>
      </c>
      <c r="K7" s="1">
        <f t="shared" si="1"/>
        <v>39763.423688679963</v>
      </c>
      <c r="L7" s="1">
        <f t="shared" si="2"/>
        <v>1306.1469211762603</v>
      </c>
      <c r="N7" t="s">
        <v>21</v>
      </c>
      <c r="O7" s="6">
        <v>5781</v>
      </c>
    </row>
    <row r="8" spans="1:15" x14ac:dyDescent="0.35">
      <c r="A8">
        <f t="shared" si="3"/>
        <v>28</v>
      </c>
      <c r="B8" s="1">
        <f t="shared" si="9"/>
        <v>4828.7667899173812</v>
      </c>
      <c r="C8">
        <f t="shared" si="4"/>
        <v>0.15</v>
      </c>
      <c r="D8">
        <f t="shared" si="4"/>
        <v>4.5999999999999999E-2</v>
      </c>
      <c r="E8" s="1">
        <f t="shared" si="0"/>
        <v>674.09584387246639</v>
      </c>
      <c r="F8" s="1">
        <f t="shared" si="5"/>
        <v>85510.864687499998</v>
      </c>
      <c r="G8" s="1">
        <f t="shared" si="6"/>
        <v>24759.835444611635</v>
      </c>
      <c r="H8" s="1">
        <f t="shared" si="7"/>
        <v>5781</v>
      </c>
      <c r="I8" s="1">
        <f t="shared" si="8"/>
        <v>5493.3962204054915</v>
      </c>
      <c r="J8" s="1">
        <f t="shared" si="8"/>
        <v>5493.3962204054915</v>
      </c>
      <c r="K8" s="1">
        <f t="shared" si="1"/>
        <v>43128.128155202379</v>
      </c>
      <c r="L8" s="1">
        <f t="shared" si="2"/>
        <v>1529.2044907474665</v>
      </c>
      <c r="N8" t="s">
        <v>22</v>
      </c>
      <c r="O8" s="6">
        <v>5000</v>
      </c>
    </row>
    <row r="9" spans="1:15" x14ac:dyDescent="0.35">
      <c r="A9">
        <f t="shared" si="3"/>
        <v>29</v>
      </c>
      <c r="B9" s="1">
        <f t="shared" si="9"/>
        <v>6357.9712806648477</v>
      </c>
      <c r="C9">
        <f t="shared" si="4"/>
        <v>0.15</v>
      </c>
      <c r="D9">
        <f t="shared" si="4"/>
        <v>4.5999999999999999E-2</v>
      </c>
      <c r="E9" s="1">
        <f t="shared" si="0"/>
        <v>887.57279078081274</v>
      </c>
      <c r="F9" s="1">
        <f t="shared" si="5"/>
        <v>89786.407921874998</v>
      </c>
      <c r="G9" s="1">
        <f t="shared" si="6"/>
        <v>25230.272318059255</v>
      </c>
      <c r="H9" s="1">
        <f t="shared" si="7"/>
        <v>5781</v>
      </c>
      <c r="I9" s="1">
        <f t="shared" si="8"/>
        <v>5597.7707485931951</v>
      </c>
      <c r="J9" s="1">
        <f t="shared" si="8"/>
        <v>5597.7707485931951</v>
      </c>
      <c r="K9" s="1">
        <f t="shared" si="1"/>
        <v>46681.730027410595</v>
      </c>
      <c r="L9" s="1">
        <f t="shared" si="2"/>
        <v>1785.4368699995628</v>
      </c>
      <c r="N9" t="s">
        <v>23</v>
      </c>
      <c r="O9" s="6">
        <v>5000</v>
      </c>
    </row>
    <row r="10" spans="1:15" x14ac:dyDescent="0.35">
      <c r="A10">
        <f t="shared" si="3"/>
        <v>30</v>
      </c>
      <c r="B10" s="1">
        <f t="shared" si="9"/>
        <v>8143.4081506644106</v>
      </c>
      <c r="C10">
        <f t="shared" si="4"/>
        <v>0.15</v>
      </c>
      <c r="D10">
        <f t="shared" si="4"/>
        <v>4.5999999999999999E-2</v>
      </c>
      <c r="E10" s="1">
        <f t="shared" si="0"/>
        <v>1136.8197778327517</v>
      </c>
      <c r="F10" s="1">
        <f t="shared" si="5"/>
        <v>94275.728317968751</v>
      </c>
      <c r="G10" s="1">
        <f t="shared" si="6"/>
        <v>25709.647492102376</v>
      </c>
      <c r="H10" s="1">
        <f t="shared" si="7"/>
        <v>5781</v>
      </c>
      <c r="I10" s="1">
        <f t="shared" si="8"/>
        <v>5704.1283928164648</v>
      </c>
      <c r="J10" s="1">
        <f t="shared" si="8"/>
        <v>5704.1283928164648</v>
      </c>
      <c r="K10" s="1">
        <f t="shared" si="1"/>
        <v>50434.066757053763</v>
      </c>
      <c r="L10" s="1">
        <f t="shared" si="2"/>
        <v>2079.5770610124391</v>
      </c>
      <c r="N10" t="s">
        <v>24</v>
      </c>
      <c r="O10" s="8">
        <v>0.05</v>
      </c>
    </row>
    <row r="11" spans="1:15" x14ac:dyDescent="0.35">
      <c r="A11">
        <f t="shared" si="3"/>
        <v>31</v>
      </c>
      <c r="B11" s="1">
        <f t="shared" si="9"/>
        <v>10222.985211676849</v>
      </c>
      <c r="C11">
        <f t="shared" si="4"/>
        <v>0.15</v>
      </c>
      <c r="D11">
        <f t="shared" si="4"/>
        <v>4.5999999999999999E-2</v>
      </c>
      <c r="E11" s="1">
        <f t="shared" si="0"/>
        <v>1427.1287355500881</v>
      </c>
      <c r="F11" s="1">
        <f t="shared" si="5"/>
        <v>98989.514733867196</v>
      </c>
      <c r="G11" s="1">
        <f t="shared" si="6"/>
        <v>26198.130794452318</v>
      </c>
      <c r="H11" s="1">
        <f t="shared" si="7"/>
        <v>5781</v>
      </c>
      <c r="I11" s="1">
        <f t="shared" si="8"/>
        <v>5812.5068322799771</v>
      </c>
      <c r="J11" s="1">
        <f t="shared" si="8"/>
        <v>5812.5068322799771</v>
      </c>
      <c r="K11" s="1">
        <f t="shared" si="1"/>
        <v>54395.475127516256</v>
      </c>
      <c r="L11" s="1">
        <f t="shared" si="2"/>
        <v>2417.02388288876</v>
      </c>
      <c r="N11" t="s">
        <v>25</v>
      </c>
      <c r="O11" s="8">
        <v>1.9E-2</v>
      </c>
    </row>
    <row r="12" spans="1:15" x14ac:dyDescent="0.35">
      <c r="A12">
        <f t="shared" si="3"/>
        <v>32</v>
      </c>
      <c r="B12" s="1">
        <f t="shared" si="9"/>
        <v>12640.009094565608</v>
      </c>
      <c r="C12">
        <f t="shared" si="4"/>
        <v>0.15</v>
      </c>
      <c r="D12">
        <f t="shared" si="4"/>
        <v>4.5999999999999999E-2</v>
      </c>
      <c r="E12" s="1">
        <f t="shared" si="0"/>
        <v>1764.545269601359</v>
      </c>
      <c r="F12" s="1">
        <f t="shared" si="5"/>
        <v>103938.99047056056</v>
      </c>
      <c r="G12" s="1">
        <f t="shared" si="6"/>
        <v>26695.895279546909</v>
      </c>
      <c r="H12" s="1">
        <f t="shared" si="7"/>
        <v>5781</v>
      </c>
      <c r="I12" s="1">
        <f t="shared" si="8"/>
        <v>5922.9444620932964</v>
      </c>
      <c r="J12" s="1">
        <f t="shared" si="8"/>
        <v>5922.9444620932964</v>
      </c>
      <c r="K12" s="1">
        <f t="shared" si="1"/>
        <v>58576.816362121448</v>
      </c>
      <c r="L12" s="1">
        <f t="shared" si="2"/>
        <v>2803.9351743069647</v>
      </c>
      <c r="N12" t="s">
        <v>26</v>
      </c>
      <c r="O12" s="8">
        <v>0.01</v>
      </c>
    </row>
    <row r="13" spans="1:15" x14ac:dyDescent="0.35">
      <c r="A13">
        <f t="shared" si="3"/>
        <v>33</v>
      </c>
      <c r="B13" s="1">
        <f t="shared" si="9"/>
        <v>15443.944268872572</v>
      </c>
      <c r="C13">
        <f t="shared" si="4"/>
        <v>0.15</v>
      </c>
      <c r="D13">
        <f t="shared" si="4"/>
        <v>4.5999999999999999E-2</v>
      </c>
      <c r="E13" s="1">
        <f t="shared" si="0"/>
        <v>2155.9746199346109</v>
      </c>
      <c r="F13" s="1">
        <f t="shared" si="5"/>
        <v>109135.93999408859</v>
      </c>
      <c r="G13" s="1">
        <f t="shared" si="6"/>
        <v>27203.117289858299</v>
      </c>
      <c r="H13" s="1">
        <f t="shared" si="7"/>
        <v>5781</v>
      </c>
      <c r="I13" s="1">
        <f t="shared" si="8"/>
        <v>6035.4804068730682</v>
      </c>
      <c r="J13" s="1">
        <f t="shared" si="8"/>
        <v>6035.4804068730682</v>
      </c>
      <c r="K13" s="1">
        <f t="shared" si="1"/>
        <v>62989.502490543258</v>
      </c>
      <c r="L13" s="1">
        <f t="shared" si="2"/>
        <v>3247.3340198754968</v>
      </c>
      <c r="N13" t="s">
        <v>27</v>
      </c>
      <c r="O13" s="8">
        <v>0.08</v>
      </c>
    </row>
    <row r="14" spans="1:15" x14ac:dyDescent="0.35">
      <c r="A14">
        <f>A13+1</f>
        <v>34</v>
      </c>
      <c r="B14" s="1">
        <f t="shared" si="9"/>
        <v>18691.278288748068</v>
      </c>
      <c r="C14">
        <f t="shared" si="4"/>
        <v>0.15</v>
      </c>
      <c r="D14">
        <f t="shared" si="4"/>
        <v>4.5999999999999999E-2</v>
      </c>
      <c r="E14" s="1">
        <f t="shared" si="0"/>
        <v>2609.3024491092301</v>
      </c>
      <c r="F14" s="1">
        <f t="shared" si="5"/>
        <v>114592.73699379302</v>
      </c>
      <c r="G14" s="1">
        <f t="shared" si="6"/>
        <v>27719.976518365605</v>
      </c>
      <c r="H14" s="1">
        <f t="shared" si="7"/>
        <v>5781</v>
      </c>
      <c r="I14" s="1">
        <f t="shared" si="8"/>
        <v>6150.1545346036555</v>
      </c>
      <c r="J14" s="1">
        <f t="shared" si="8"/>
        <v>6150.1545346036555</v>
      </c>
      <c r="K14" s="1">
        <f t="shared" si="1"/>
        <v>67645.524036282179</v>
      </c>
      <c r="L14" s="1">
        <f t="shared" si="2"/>
        <v>3755.2298190471602</v>
      </c>
      <c r="N14" t="s">
        <v>28</v>
      </c>
      <c r="O14" s="9">
        <v>0.15</v>
      </c>
    </row>
    <row r="15" spans="1:15" x14ac:dyDescent="0.35">
      <c r="A15">
        <f t="shared" si="3"/>
        <v>35</v>
      </c>
      <c r="B15" s="1">
        <f t="shared" si="9"/>
        <v>22446.508107795227</v>
      </c>
      <c r="C15">
        <f t="shared" si="4"/>
        <v>0.15</v>
      </c>
      <c r="D15">
        <f t="shared" si="4"/>
        <v>4.5999999999999999E-2</v>
      </c>
      <c r="E15" s="1">
        <f t="shared" si="0"/>
        <v>3133.5325318482137</v>
      </c>
      <c r="F15" s="1">
        <f t="shared" si="5"/>
        <v>120322.37384348268</v>
      </c>
      <c r="G15" s="1">
        <f t="shared" si="6"/>
        <v>28246.656072214548</v>
      </c>
      <c r="H15" s="1">
        <f t="shared" si="7"/>
        <v>5781</v>
      </c>
      <c r="I15" s="1">
        <f t="shared" si="8"/>
        <v>6267.0074707611248</v>
      </c>
      <c r="J15" s="1">
        <f t="shared" si="8"/>
        <v>6267.0074707611248</v>
      </c>
      <c r="K15" s="1">
        <f t="shared" si="1"/>
        <v>72557.479091311063</v>
      </c>
      <c r="L15" s="1">
        <f t="shared" si="2"/>
        <v>4336.7562702830401</v>
      </c>
      <c r="N15" t="s">
        <v>29</v>
      </c>
      <c r="O15" s="9"/>
    </row>
    <row r="16" spans="1:15" x14ac:dyDescent="0.35">
      <c r="A16">
        <f t="shared" si="3"/>
        <v>36</v>
      </c>
      <c r="B16" s="1">
        <f>B15+L15-O6</f>
        <v>6783.2643780782673</v>
      </c>
      <c r="C16">
        <f t="shared" si="4"/>
        <v>0.15</v>
      </c>
      <c r="D16">
        <f t="shared" si="4"/>
        <v>4.5999999999999999E-2</v>
      </c>
      <c r="E16" s="1">
        <f t="shared" si="0"/>
        <v>946.94370717972606</v>
      </c>
      <c r="F16" s="1">
        <f t="shared" si="5"/>
        <v>126338.49253565683</v>
      </c>
      <c r="G16" s="1">
        <f>O5</f>
        <v>35869.311782437166</v>
      </c>
      <c r="H16" s="1">
        <f t="shared" si="7"/>
        <v>5781</v>
      </c>
      <c r="I16" s="1">
        <f t="shared" si="8"/>
        <v>6386.0806127055857</v>
      </c>
      <c r="J16" s="1">
        <f t="shared" si="8"/>
        <v>6386.0806127055857</v>
      </c>
      <c r="K16" s="1">
        <f t="shared" si="1"/>
        <v>70652.63460245193</v>
      </c>
      <c r="L16" s="1">
        <f t="shared" si="2"/>
        <v>2210.3286325362942</v>
      </c>
      <c r="N16" t="s">
        <v>30</v>
      </c>
      <c r="O16" s="9">
        <v>0.9</v>
      </c>
    </row>
    <row r="17" spans="1:15" x14ac:dyDescent="0.35">
      <c r="A17">
        <f t="shared" si="3"/>
        <v>37</v>
      </c>
      <c r="B17" s="1">
        <f t="shared" si="9"/>
        <v>8993.5930106145606</v>
      </c>
      <c r="C17">
        <f t="shared" si="4"/>
        <v>0.15</v>
      </c>
      <c r="D17">
        <f t="shared" si="4"/>
        <v>4.5999999999999999E-2</v>
      </c>
      <c r="E17" s="1">
        <f t="shared" si="0"/>
        <v>1255.5055842817926</v>
      </c>
      <c r="F17" s="1">
        <f t="shared" si="5"/>
        <v>132655.41716243967</v>
      </c>
      <c r="G17" s="1">
        <f t="shared" ref="G17:G40" si="10">G16</f>
        <v>35869.311782437166</v>
      </c>
      <c r="H17" s="1">
        <f t="shared" si="7"/>
        <v>5781</v>
      </c>
      <c r="I17" s="1">
        <f t="shared" si="8"/>
        <v>6507.4161443469911</v>
      </c>
      <c r="J17" s="1">
        <f t="shared" si="8"/>
        <v>6507.4161443469911</v>
      </c>
      <c r="K17" s="1">
        <f t="shared" si="1"/>
        <v>76663.718919684121</v>
      </c>
      <c r="L17" s="1">
        <f t="shared" si="2"/>
        <v>2582.0597559061894</v>
      </c>
      <c r="N17" t="s">
        <v>31</v>
      </c>
      <c r="O17" s="9">
        <v>4.5999999999999999E-2</v>
      </c>
    </row>
    <row r="18" spans="1:15" x14ac:dyDescent="0.35">
      <c r="A18">
        <f t="shared" si="3"/>
        <v>38</v>
      </c>
      <c r="B18" s="1">
        <f t="shared" si="9"/>
        <v>11575.65276652075</v>
      </c>
      <c r="C18">
        <f t="shared" si="4"/>
        <v>0.15</v>
      </c>
      <c r="D18">
        <f t="shared" si="4"/>
        <v>4.5999999999999999E-2</v>
      </c>
      <c r="E18" s="1">
        <f t="shared" si="0"/>
        <v>1615.961126206297</v>
      </c>
      <c r="F18" s="1">
        <f t="shared" si="5"/>
        <v>139288.18802056165</v>
      </c>
      <c r="G18" s="1">
        <f t="shared" si="10"/>
        <v>35869.311782437166</v>
      </c>
      <c r="H18" s="1">
        <v>0</v>
      </c>
      <c r="I18" s="1">
        <f t="shared" si="8"/>
        <v>6631.0570510895832</v>
      </c>
      <c r="J18" s="1">
        <f t="shared" si="8"/>
        <v>6631.0570510895832</v>
      </c>
      <c r="K18" s="1">
        <f t="shared" si="1"/>
        <v>88763.880255739699</v>
      </c>
      <c r="L18" s="1">
        <f>$O$13*F18+E18</f>
        <v>12759.016167851229</v>
      </c>
      <c r="N18" t="s">
        <v>32</v>
      </c>
      <c r="O18" s="9"/>
    </row>
    <row r="19" spans="1:15" x14ac:dyDescent="0.35">
      <c r="A19">
        <f t="shared" si="3"/>
        <v>39</v>
      </c>
      <c r="B19" s="1">
        <f t="shared" si="9"/>
        <v>24334.668934371977</v>
      </c>
      <c r="C19">
        <f t="shared" si="4"/>
        <v>0.15</v>
      </c>
      <c r="D19">
        <f t="shared" si="4"/>
        <v>4.5999999999999999E-2</v>
      </c>
      <c r="E19" s="1">
        <f t="shared" si="0"/>
        <v>3397.1197832383277</v>
      </c>
      <c r="F19" s="1">
        <f t="shared" si="5"/>
        <v>146252.59742158974</v>
      </c>
      <c r="G19" s="1">
        <f t="shared" si="10"/>
        <v>35869.311782437166</v>
      </c>
      <c r="H19" s="1">
        <v>0</v>
      </c>
      <c r="I19" s="1">
        <f t="shared" si="8"/>
        <v>6757.0471350602847</v>
      </c>
      <c r="J19" s="1">
        <f t="shared" si="8"/>
        <v>6757.0471350602847</v>
      </c>
      <c r="K19" s="1">
        <f t="shared" si="1"/>
        <v>95406.665394816082</v>
      </c>
      <c r="L19" s="1">
        <f t="shared" ref="L19:L40" si="11">$O$13*F19+E19</f>
        <v>15097.327576965508</v>
      </c>
      <c r="N19" t="s">
        <v>33</v>
      </c>
      <c r="O19" s="10">
        <f>1-O16</f>
        <v>9.9999999999999978E-2</v>
      </c>
    </row>
    <row r="20" spans="1:15" x14ac:dyDescent="0.35">
      <c r="A20">
        <f t="shared" si="3"/>
        <v>40</v>
      </c>
      <c r="B20" s="1">
        <f t="shared" si="9"/>
        <v>39431.996511337486</v>
      </c>
      <c r="C20">
        <f t="shared" si="4"/>
        <v>0.15</v>
      </c>
      <c r="D20">
        <f t="shared" si="4"/>
        <v>4.5999999999999999E-2</v>
      </c>
      <c r="E20" s="1">
        <f t="shared" si="0"/>
        <v>5504.7067129827137</v>
      </c>
      <c r="F20" s="1">
        <f t="shared" si="5"/>
        <v>153565.22729266924</v>
      </c>
      <c r="G20" s="1">
        <f t="shared" si="10"/>
        <v>35869.311782437166</v>
      </c>
      <c r="H20" s="1">
        <v>0</v>
      </c>
      <c r="I20" s="1">
        <f t="shared" si="8"/>
        <v>6885.4310306264297</v>
      </c>
      <c r="J20" s="1">
        <f t="shared" si="8"/>
        <v>6885.4310306264297</v>
      </c>
      <c r="K20" s="1">
        <f t="shared" si="1"/>
        <v>102389.40117605252</v>
      </c>
      <c r="L20" s="1">
        <f t="shared" si="11"/>
        <v>17789.924896396253</v>
      </c>
    </row>
    <row r="21" spans="1:15" x14ac:dyDescent="0.35">
      <c r="A21">
        <f t="shared" si="3"/>
        <v>41</v>
      </c>
      <c r="B21" s="1">
        <f t="shared" si="9"/>
        <v>57221.921407733738</v>
      </c>
      <c r="C21">
        <f t="shared" ref="C21:D36" si="12">C20</f>
        <v>0.15</v>
      </c>
      <c r="D21">
        <f t="shared" si="12"/>
        <v>4.5999999999999999E-2</v>
      </c>
      <c r="E21" s="1">
        <f t="shared" si="0"/>
        <v>7988.18022851963</v>
      </c>
      <c r="F21" s="1">
        <f t="shared" si="5"/>
        <v>161243.48865730272</v>
      </c>
      <c r="G21" s="1">
        <f t="shared" si="10"/>
        <v>35869.311782437166</v>
      </c>
      <c r="H21" s="1">
        <v>0</v>
      </c>
      <c r="I21" s="1">
        <f t="shared" ref="I21:J36" si="13">I20*(1+$O$11)</f>
        <v>7016.2542202083314</v>
      </c>
      <c r="J21" s="1">
        <f t="shared" si="13"/>
        <v>7016.2542202083314</v>
      </c>
      <c r="K21" s="1">
        <f t="shared" si="1"/>
        <v>109729.23354787586</v>
      </c>
      <c r="L21" s="1">
        <f t="shared" si="11"/>
        <v>20887.659321103849</v>
      </c>
    </row>
    <row r="22" spans="1:15" x14ac:dyDescent="0.35">
      <c r="A22">
        <f t="shared" si="3"/>
        <v>42</v>
      </c>
      <c r="B22" s="1">
        <f t="shared" si="9"/>
        <v>78109.58072883758</v>
      </c>
      <c r="C22">
        <f t="shared" si="12"/>
        <v>0.15</v>
      </c>
      <c r="D22">
        <f t="shared" si="12"/>
        <v>4.5999999999999999E-2</v>
      </c>
      <c r="E22" s="1">
        <f t="shared" si="0"/>
        <v>10904.097469745726</v>
      </c>
      <c r="F22" s="1">
        <f t="shared" si="5"/>
        <v>169305.66309016786</v>
      </c>
      <c r="G22" s="1">
        <f t="shared" si="10"/>
        <v>35869.311782437166</v>
      </c>
      <c r="H22" s="1">
        <v>0</v>
      </c>
      <c r="I22" s="1">
        <f t="shared" si="13"/>
        <v>7149.5630503922894</v>
      </c>
      <c r="J22" s="1">
        <f t="shared" si="13"/>
        <v>7149.5630503922894</v>
      </c>
      <c r="K22" s="1">
        <f t="shared" si="1"/>
        <v>117444.16857604444</v>
      </c>
      <c r="L22" s="1">
        <f t="shared" si="11"/>
        <v>24448.550516959156</v>
      </c>
    </row>
    <row r="23" spans="1:15" x14ac:dyDescent="0.35">
      <c r="A23">
        <f t="shared" si="3"/>
        <v>43</v>
      </c>
      <c r="B23" s="1">
        <f t="shared" si="9"/>
        <v>102558.13124579674</v>
      </c>
      <c r="C23">
        <f t="shared" si="12"/>
        <v>0.15</v>
      </c>
      <c r="D23">
        <f t="shared" si="12"/>
        <v>4.5999999999999999E-2</v>
      </c>
      <c r="E23" s="1">
        <f t="shared" si="0"/>
        <v>14317.115121913224</v>
      </c>
      <c r="F23" s="1">
        <f t="shared" si="5"/>
        <v>177770.94624467625</v>
      </c>
      <c r="G23" s="1">
        <f t="shared" si="10"/>
        <v>35869.311782437166</v>
      </c>
      <c r="H23" s="1">
        <v>0</v>
      </c>
      <c r="I23" s="1">
        <f t="shared" si="13"/>
        <v>7285.4047483497425</v>
      </c>
      <c r="J23" s="1">
        <f t="shared" si="13"/>
        <v>7285.4047483497425</v>
      </c>
      <c r="K23" s="1">
        <f t="shared" si="1"/>
        <v>125553.11550309282</v>
      </c>
      <c r="L23" s="1">
        <f t="shared" si="11"/>
        <v>28538.790821487324</v>
      </c>
    </row>
    <row r="24" spans="1:15" x14ac:dyDescent="0.35">
      <c r="A24">
        <f t="shared" si="3"/>
        <v>44</v>
      </c>
      <c r="B24" s="1">
        <f t="shared" si="9"/>
        <v>131096.92206728406</v>
      </c>
      <c r="C24">
        <f t="shared" si="12"/>
        <v>0.15</v>
      </c>
      <c r="D24">
        <f t="shared" si="12"/>
        <v>4.5999999999999999E-2</v>
      </c>
      <c r="E24" s="1">
        <f t="shared" si="0"/>
        <v>18301.130320592853</v>
      </c>
      <c r="F24" s="1">
        <f t="shared" si="5"/>
        <v>186659.49355691008</v>
      </c>
      <c r="G24" s="1">
        <f t="shared" si="10"/>
        <v>35869.311782437166</v>
      </c>
      <c r="H24" s="1">
        <v>0</v>
      </c>
      <c r="I24" s="1">
        <f t="shared" si="13"/>
        <v>7423.8274385683872</v>
      </c>
      <c r="J24" s="1">
        <f t="shared" si="13"/>
        <v>7423.8274385683872</v>
      </c>
      <c r="K24" s="1">
        <f t="shared" si="1"/>
        <v>134075.93196176706</v>
      </c>
      <c r="L24" s="1">
        <f t="shared" si="11"/>
        <v>33233.889805145664</v>
      </c>
    </row>
    <row r="25" spans="1:15" x14ac:dyDescent="0.35">
      <c r="A25">
        <f t="shared" si="3"/>
        <v>45</v>
      </c>
      <c r="B25" s="1">
        <f t="shared" si="9"/>
        <v>164330.81187242974</v>
      </c>
      <c r="C25">
        <f t="shared" si="12"/>
        <v>0.15</v>
      </c>
      <c r="D25">
        <f t="shared" si="12"/>
        <v>4.5999999999999999E-2</v>
      </c>
      <c r="E25" s="1">
        <f t="shared" si="0"/>
        <v>22940.581337391191</v>
      </c>
      <c r="F25" s="1">
        <f t="shared" si="5"/>
        <v>195992.46823475559</v>
      </c>
      <c r="G25" s="1">
        <f t="shared" si="10"/>
        <v>35869.311782437166</v>
      </c>
      <c r="H25" s="1">
        <v>0</v>
      </c>
      <c r="I25" s="1">
        <f t="shared" si="13"/>
        <v>7564.8801599011858</v>
      </c>
      <c r="J25" s="1">
        <f t="shared" si="13"/>
        <v>7564.8801599011858</v>
      </c>
      <c r="K25" s="1">
        <f t="shared" si="1"/>
        <v>143033.47145016846</v>
      </c>
      <c r="L25" s="1">
        <f t="shared" si="11"/>
        <v>38619.978796171636</v>
      </c>
    </row>
    <row r="26" spans="1:15" x14ac:dyDescent="0.35">
      <c r="A26">
        <f t="shared" si="3"/>
        <v>46</v>
      </c>
      <c r="B26" s="1">
        <f t="shared" si="9"/>
        <v>202950.79066860137</v>
      </c>
      <c r="C26">
        <f t="shared" si="12"/>
        <v>0.15</v>
      </c>
      <c r="D26">
        <f t="shared" si="12"/>
        <v>4.5999999999999999E-2</v>
      </c>
      <c r="E26" s="1">
        <f t="shared" si="0"/>
        <v>28331.93037733675</v>
      </c>
      <c r="F26" s="1">
        <f t="shared" si="5"/>
        <v>205792.09164649338</v>
      </c>
      <c r="G26" s="1">
        <f t="shared" si="10"/>
        <v>35869.311782437166</v>
      </c>
      <c r="H26" s="1">
        <v>0</v>
      </c>
      <c r="I26" s="1">
        <f t="shared" si="13"/>
        <v>7708.6128829393074</v>
      </c>
      <c r="J26" s="1">
        <f t="shared" si="13"/>
        <v>7708.6128829393074</v>
      </c>
      <c r="K26" s="1">
        <f t="shared" si="1"/>
        <v>152447.63318171265</v>
      </c>
      <c r="L26" s="1">
        <f t="shared" si="11"/>
        <v>44795.29770905622</v>
      </c>
    </row>
    <row r="27" spans="1:15" x14ac:dyDescent="0.35">
      <c r="A27">
        <f t="shared" si="3"/>
        <v>47</v>
      </c>
      <c r="B27" s="1">
        <f t="shared" si="9"/>
        <v>247746.08837765758</v>
      </c>
      <c r="C27">
        <f t="shared" si="12"/>
        <v>0.15</v>
      </c>
      <c r="D27">
        <f t="shared" si="12"/>
        <v>4.5999999999999999E-2</v>
      </c>
      <c r="E27" s="1">
        <f t="shared" si="0"/>
        <v>34585.353937521002</v>
      </c>
      <c r="F27" s="1">
        <f t="shared" si="5"/>
        <v>216081.69622881807</v>
      </c>
      <c r="G27" s="1">
        <f t="shared" si="10"/>
        <v>35869.311782437166</v>
      </c>
      <c r="H27" s="1">
        <v>0</v>
      </c>
      <c r="I27" s="1">
        <f t="shared" si="13"/>
        <v>7855.0765277151531</v>
      </c>
      <c r="J27" s="1">
        <f t="shared" si="13"/>
        <v>7855.0765277151531</v>
      </c>
      <c r="K27" s="1">
        <f t="shared" si="1"/>
        <v>162341.41442866239</v>
      </c>
      <c r="L27" s="1">
        <f t="shared" si="11"/>
        <v>51871.889635826446</v>
      </c>
    </row>
    <row r="28" spans="1:15" x14ac:dyDescent="0.35">
      <c r="A28">
        <f t="shared" si="3"/>
        <v>48</v>
      </c>
      <c r="B28" s="1">
        <f t="shared" si="9"/>
        <v>299617.97801348404</v>
      </c>
      <c r="C28">
        <f t="shared" si="12"/>
        <v>0.15</v>
      </c>
      <c r="D28">
        <f t="shared" si="12"/>
        <v>4.5999999999999999E-2</v>
      </c>
      <c r="E28" s="1">
        <f t="shared" si="0"/>
        <v>41826.669730682377</v>
      </c>
      <c r="F28" s="1">
        <f t="shared" si="5"/>
        <v>226885.78104025897</v>
      </c>
      <c r="G28" s="1">
        <f t="shared" si="10"/>
        <v>35869.311782437166</v>
      </c>
      <c r="H28" s="1">
        <v>0</v>
      </c>
      <c r="I28" s="1">
        <f t="shared" si="13"/>
        <v>8004.3229817417405</v>
      </c>
      <c r="J28" s="1">
        <f t="shared" si="13"/>
        <v>8004.3229817417405</v>
      </c>
      <c r="K28" s="1">
        <f t="shared" si="1"/>
        <v>172738.96548393572</v>
      </c>
      <c r="L28" s="1">
        <f t="shared" si="11"/>
        <v>59977.53221390309</v>
      </c>
    </row>
    <row r="29" spans="1:15" x14ac:dyDescent="0.35">
      <c r="A29">
        <f t="shared" si="3"/>
        <v>49</v>
      </c>
      <c r="B29" s="1">
        <f t="shared" si="9"/>
        <v>359595.51022738713</v>
      </c>
      <c r="C29">
        <f t="shared" si="12"/>
        <v>0.15</v>
      </c>
      <c r="D29">
        <f t="shared" si="12"/>
        <v>4.5999999999999999E-2</v>
      </c>
      <c r="E29" s="1">
        <f t="shared" si="0"/>
        <v>50199.533227743246</v>
      </c>
      <c r="F29" s="1">
        <f t="shared" si="5"/>
        <v>238230.07009227193</v>
      </c>
      <c r="G29" s="1">
        <f t="shared" si="10"/>
        <v>35869.311782437166</v>
      </c>
      <c r="H29" s="1">
        <v>0</v>
      </c>
      <c r="I29" s="1">
        <f t="shared" si="13"/>
        <v>8156.4051183948332</v>
      </c>
      <c r="J29" s="1">
        <f t="shared" si="13"/>
        <v>8156.4051183948332</v>
      </c>
      <c r="K29" s="1">
        <f t="shared" si="1"/>
        <v>183665.64737212233</v>
      </c>
      <c r="L29" s="1">
        <f t="shared" si="11"/>
        <v>69257.938835125009</v>
      </c>
    </row>
    <row r="30" spans="1:15" x14ac:dyDescent="0.35">
      <c r="A30">
        <f t="shared" si="3"/>
        <v>50</v>
      </c>
      <c r="B30" s="1">
        <f t="shared" si="9"/>
        <v>428853.44906251214</v>
      </c>
      <c r="C30">
        <f t="shared" si="12"/>
        <v>0.15</v>
      </c>
      <c r="D30">
        <f t="shared" si="12"/>
        <v>4.5999999999999999E-2</v>
      </c>
      <c r="E30" s="1">
        <f t="shared" si="0"/>
        <v>59867.941489126693</v>
      </c>
      <c r="F30" s="1">
        <f t="shared" si="5"/>
        <v>250141.57359688554</v>
      </c>
      <c r="G30" s="1">
        <f t="shared" si="10"/>
        <v>35869.311782437166</v>
      </c>
      <c r="H30" s="1">
        <v>0</v>
      </c>
      <c r="I30" s="1">
        <f t="shared" si="13"/>
        <v>8311.3768156443348</v>
      </c>
      <c r="J30" s="1">
        <f t="shared" si="13"/>
        <v>8311.3768156443348</v>
      </c>
      <c r="K30" s="1">
        <f t="shared" si="1"/>
        <v>195148.09244719087</v>
      </c>
      <c r="L30" s="1">
        <f t="shared" si="11"/>
        <v>79879.267376877542</v>
      </c>
    </row>
    <row r="31" spans="1:15" x14ac:dyDescent="0.35">
      <c r="A31">
        <f t="shared" si="3"/>
        <v>51</v>
      </c>
      <c r="B31" s="1">
        <f t="shared" si="9"/>
        <v>508732.71643938968</v>
      </c>
      <c r="C31">
        <f t="shared" si="12"/>
        <v>0.15</v>
      </c>
      <c r="D31">
        <f t="shared" si="12"/>
        <v>4.5999999999999999E-2</v>
      </c>
      <c r="E31" s="1">
        <f t="shared" si="0"/>
        <v>71019.087214938787</v>
      </c>
      <c r="F31" s="1">
        <f t="shared" si="5"/>
        <v>262648.65227672982</v>
      </c>
      <c r="G31" s="1">
        <f t="shared" si="10"/>
        <v>35869.311782437166</v>
      </c>
      <c r="H31" s="1">
        <v>0</v>
      </c>
      <c r="I31" s="1">
        <f t="shared" si="13"/>
        <v>8469.2929751415759</v>
      </c>
      <c r="J31" s="1">
        <f t="shared" si="13"/>
        <v>8469.2929751415759</v>
      </c>
      <c r="K31" s="1">
        <f t="shared" si="1"/>
        <v>207214.26802124217</v>
      </c>
      <c r="L31" s="1">
        <f t="shared" si="11"/>
        <v>92030.979397077172</v>
      </c>
    </row>
    <row r="32" spans="1:15" x14ac:dyDescent="0.35">
      <c r="A32">
        <f t="shared" si="3"/>
        <v>52</v>
      </c>
      <c r="B32" s="1">
        <f t="shared" si="9"/>
        <v>600763.69583646685</v>
      </c>
      <c r="C32">
        <f t="shared" si="12"/>
        <v>0.15</v>
      </c>
      <c r="D32">
        <f t="shared" si="12"/>
        <v>4.5999999999999999E-2</v>
      </c>
      <c r="E32" s="1">
        <f t="shared" si="0"/>
        <v>83866.611938770759</v>
      </c>
      <c r="F32" s="1">
        <f t="shared" si="5"/>
        <v>275781.0848905663</v>
      </c>
      <c r="G32" s="1">
        <f t="shared" si="10"/>
        <v>35869.311782437166</v>
      </c>
      <c r="H32" s="1">
        <v>0</v>
      </c>
      <c r="I32" s="1">
        <f t="shared" si="13"/>
        <v>8630.2095416692646</v>
      </c>
      <c r="J32" s="1">
        <f t="shared" si="13"/>
        <v>8630.2095416692646</v>
      </c>
      <c r="K32" s="1">
        <f t="shared" si="1"/>
        <v>219893.54317588496</v>
      </c>
      <c r="L32" s="1">
        <f t="shared" si="11"/>
        <v>105929.09873001606</v>
      </c>
    </row>
    <row r="33" spans="1:12" x14ac:dyDescent="0.35">
      <c r="A33">
        <f t="shared" si="3"/>
        <v>53</v>
      </c>
      <c r="B33" s="1">
        <f t="shared" si="9"/>
        <v>706692.79456648289</v>
      </c>
      <c r="C33">
        <f t="shared" si="12"/>
        <v>0.15</v>
      </c>
      <c r="D33">
        <f t="shared" si="12"/>
        <v>4.5999999999999999E-2</v>
      </c>
      <c r="E33" s="1">
        <f t="shared" si="0"/>
        <v>98654.314121481002</v>
      </c>
      <c r="F33" s="1">
        <f t="shared" si="5"/>
        <v>289570.13913509465</v>
      </c>
      <c r="G33" s="1">
        <f t="shared" si="10"/>
        <v>35869.311782437166</v>
      </c>
      <c r="H33" s="1">
        <v>0</v>
      </c>
      <c r="I33" s="1">
        <f t="shared" si="13"/>
        <v>8794.1835229609806</v>
      </c>
      <c r="J33" s="1">
        <f t="shared" si="13"/>
        <v>8794.1835229609806</v>
      </c>
      <c r="K33" s="1">
        <f t="shared" si="1"/>
        <v>233216.75891538456</v>
      </c>
      <c r="L33" s="1">
        <f t="shared" si="11"/>
        <v>121819.92525228858</v>
      </c>
    </row>
    <row r="34" spans="1:12" x14ac:dyDescent="0.35">
      <c r="A34">
        <f t="shared" si="3"/>
        <v>54</v>
      </c>
      <c r="B34" s="1">
        <f t="shared" si="9"/>
        <v>828512.71981877147</v>
      </c>
      <c r="C34">
        <f t="shared" si="12"/>
        <v>0.15</v>
      </c>
      <c r="D34">
        <f t="shared" si="12"/>
        <v>4.5999999999999999E-2</v>
      </c>
      <c r="E34" s="1">
        <f t="shared" si="0"/>
        <v>115660.37568670048</v>
      </c>
      <c r="F34" s="1">
        <f t="shared" si="5"/>
        <v>304048.64609184937</v>
      </c>
      <c r="G34" s="1">
        <f t="shared" si="10"/>
        <v>35869.311782437166</v>
      </c>
      <c r="H34" s="1">
        <v>0</v>
      </c>
      <c r="I34" s="1">
        <f t="shared" si="13"/>
        <v>8961.2730098972388</v>
      </c>
      <c r="J34" s="1">
        <f t="shared" si="13"/>
        <v>8961.2730098972388</v>
      </c>
      <c r="K34" s="1">
        <f t="shared" si="1"/>
        <v>247216.30182869924</v>
      </c>
      <c r="L34" s="1">
        <f t="shared" si="11"/>
        <v>139984.26737404845</v>
      </c>
    </row>
    <row r="35" spans="1:12" x14ac:dyDescent="0.35">
      <c r="A35">
        <f t="shared" si="3"/>
        <v>55</v>
      </c>
      <c r="B35" s="1">
        <f t="shared" si="9"/>
        <v>968496.98719281994</v>
      </c>
      <c r="C35">
        <f t="shared" si="12"/>
        <v>0.15</v>
      </c>
      <c r="D35">
        <f t="shared" si="12"/>
        <v>4.5999999999999999E-2</v>
      </c>
      <c r="E35" s="1">
        <f t="shared" si="0"/>
        <v>135202.17941211766</v>
      </c>
      <c r="F35" s="1">
        <f t="shared" si="5"/>
        <v>319251.07839644182</v>
      </c>
      <c r="G35" s="1">
        <f t="shared" si="10"/>
        <v>35869.311782437166</v>
      </c>
      <c r="H35" s="1">
        <v>0</v>
      </c>
      <c r="I35" s="1">
        <f t="shared" si="13"/>
        <v>9131.5371970852848</v>
      </c>
      <c r="J35" s="1">
        <f t="shared" si="13"/>
        <v>9131.5371970852848</v>
      </c>
      <c r="K35" s="1">
        <f t="shared" si="1"/>
        <v>261926.18143586972</v>
      </c>
      <c r="L35" s="1">
        <f t="shared" si="11"/>
        <v>160742.26568383301</v>
      </c>
    </row>
    <row r="36" spans="1:12" x14ac:dyDescent="0.35">
      <c r="A36">
        <f t="shared" si="3"/>
        <v>56</v>
      </c>
      <c r="B36" s="1">
        <f t="shared" si="9"/>
        <v>1129239.2528766529</v>
      </c>
      <c r="C36">
        <f t="shared" si="12"/>
        <v>0.15</v>
      </c>
      <c r="D36">
        <f t="shared" si="12"/>
        <v>4.5999999999999999E-2</v>
      </c>
      <c r="E36" s="1">
        <f t="shared" si="0"/>
        <v>157641.79970158072</v>
      </c>
      <c r="F36" s="1">
        <f t="shared" si="5"/>
        <v>335213.63231626392</v>
      </c>
      <c r="G36" s="1">
        <f t="shared" si="10"/>
        <v>35869.311782437166</v>
      </c>
      <c r="H36" s="1">
        <v>0</v>
      </c>
      <c r="I36" s="1">
        <f t="shared" si="13"/>
        <v>9305.0364038299049</v>
      </c>
      <c r="J36" s="1">
        <f t="shared" si="13"/>
        <v>9305.0364038299049</v>
      </c>
      <c r="K36" s="1">
        <f t="shared" si="1"/>
        <v>277382.11140300427</v>
      </c>
      <c r="L36" s="1">
        <f t="shared" si="11"/>
        <v>184458.89028688183</v>
      </c>
    </row>
    <row r="37" spans="1:12" x14ac:dyDescent="0.35">
      <c r="A37">
        <f t="shared" si="3"/>
        <v>57</v>
      </c>
      <c r="B37" s="1">
        <f t="shared" si="9"/>
        <v>1313698.1431635348</v>
      </c>
      <c r="C37">
        <f t="shared" ref="C37:D40" si="14">C36</f>
        <v>0.15</v>
      </c>
      <c r="D37">
        <f t="shared" si="14"/>
        <v>4.5999999999999999E-2</v>
      </c>
      <c r="E37" s="1">
        <f t="shared" si="0"/>
        <v>183392.26078562945</v>
      </c>
      <c r="F37" s="1">
        <f t="shared" si="5"/>
        <v>351974.31393207714</v>
      </c>
      <c r="G37" s="1">
        <f t="shared" si="10"/>
        <v>35869.311782437166</v>
      </c>
      <c r="H37" s="1">
        <v>0</v>
      </c>
      <c r="I37" s="1">
        <f t="shared" ref="I37:J40" si="15">I36*(1+$O$11)</f>
        <v>9481.832095502672</v>
      </c>
      <c r="J37" s="1">
        <f t="shared" si="15"/>
        <v>9481.832095502672</v>
      </c>
      <c r="K37" s="1">
        <f t="shared" si="1"/>
        <v>293621.59481931396</v>
      </c>
      <c r="L37" s="1">
        <f t="shared" si="11"/>
        <v>211550.20590019564</v>
      </c>
    </row>
    <row r="38" spans="1:12" x14ac:dyDescent="0.35">
      <c r="A38">
        <f t="shared" si="3"/>
        <v>58</v>
      </c>
      <c r="B38" s="1">
        <f t="shared" si="9"/>
        <v>1525248.3490637303</v>
      </c>
      <c r="C38">
        <f t="shared" si="14"/>
        <v>0.15</v>
      </c>
      <c r="D38">
        <f t="shared" si="14"/>
        <v>4.5999999999999999E-2</v>
      </c>
      <c r="E38" s="1">
        <f t="shared" si="0"/>
        <v>212924.66952929675</v>
      </c>
      <c r="F38" s="1">
        <f t="shared" si="5"/>
        <v>369573.02962868102</v>
      </c>
      <c r="G38" s="1">
        <f t="shared" si="10"/>
        <v>35869.311782437166</v>
      </c>
      <c r="H38" s="1">
        <v>0</v>
      </c>
      <c r="I38" s="1">
        <f t="shared" si="15"/>
        <v>9661.9869053172224</v>
      </c>
      <c r="J38" s="1">
        <f t="shared" si="15"/>
        <v>9661.9869053172224</v>
      </c>
      <c r="K38" s="1">
        <f t="shared" si="1"/>
        <v>310684.0137393226</v>
      </c>
      <c r="L38" s="1">
        <f t="shared" si="11"/>
        <v>242490.51189959122</v>
      </c>
    </row>
    <row r="39" spans="1:12" x14ac:dyDescent="0.35">
      <c r="A39">
        <f t="shared" si="3"/>
        <v>59</v>
      </c>
      <c r="B39" s="1">
        <f t="shared" si="9"/>
        <v>1767738.8609633215</v>
      </c>
      <c r="C39">
        <f t="shared" si="14"/>
        <v>0.15</v>
      </c>
      <c r="D39">
        <f t="shared" si="14"/>
        <v>4.5999999999999999E-2</v>
      </c>
      <c r="E39" s="1">
        <f t="shared" si="0"/>
        <v>246776.34499047967</v>
      </c>
      <c r="F39" s="1">
        <f t="shared" si="5"/>
        <v>388051.68111011508</v>
      </c>
      <c r="G39" s="1">
        <f t="shared" si="10"/>
        <v>35869.311782437166</v>
      </c>
      <c r="H39" s="1">
        <v>0</v>
      </c>
      <c r="I39" s="1">
        <f t="shared" si="15"/>
        <v>9845.5646565182487</v>
      </c>
      <c r="J39" s="1">
        <f t="shared" si="15"/>
        <v>9845.5646565182487</v>
      </c>
      <c r="K39" s="1">
        <f t="shared" si="1"/>
        <v>328610.72320354031</v>
      </c>
      <c r="L39" s="1">
        <f t="shared" si="11"/>
        <v>277820.47947928886</v>
      </c>
    </row>
    <row r="40" spans="1:12" x14ac:dyDescent="0.35">
      <c r="A40">
        <f t="shared" si="3"/>
        <v>60</v>
      </c>
      <c r="B40" s="1">
        <f t="shared" si="9"/>
        <v>2045559.3404426104</v>
      </c>
      <c r="C40">
        <f t="shared" si="14"/>
        <v>0.15</v>
      </c>
      <c r="D40">
        <f t="shared" si="14"/>
        <v>4.5999999999999999E-2</v>
      </c>
      <c r="E40" s="1">
        <f t="shared" si="0"/>
        <v>285560.08392578841</v>
      </c>
      <c r="F40" s="1">
        <f t="shared" si="5"/>
        <v>407454.26516562083</v>
      </c>
      <c r="G40" s="1">
        <f t="shared" si="10"/>
        <v>35869.311782437166</v>
      </c>
      <c r="H40" s="1">
        <v>0</v>
      </c>
      <c r="I40" s="1">
        <f t="shared" si="15"/>
        <v>10032.630384992095</v>
      </c>
      <c r="J40" s="1">
        <f t="shared" si="15"/>
        <v>10032.630384992095</v>
      </c>
      <c r="K40" s="1">
        <f t="shared" si="1"/>
        <v>347445.14996154327</v>
      </c>
      <c r="L40" s="1">
        <f t="shared" si="11"/>
        <v>318156.42513903807</v>
      </c>
    </row>
  </sheetData>
  <mergeCells count="3">
    <mergeCell ref="C1:D1"/>
    <mergeCell ref="E1:F1"/>
    <mergeCell ref="G1:K1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WPI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Forte, William</dc:creator>
  <cp:lastModifiedBy>Forte, William</cp:lastModifiedBy>
  <dcterms:created xsi:type="dcterms:W3CDTF">2020-04-22T18:21:08Z</dcterms:created>
  <dcterms:modified xsi:type="dcterms:W3CDTF">2020-04-22T18:24:22Z</dcterms:modified>
</cp:coreProperties>
</file>