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875"/>
  </bookViews>
  <sheets>
    <sheet name="Simulation Queue" sheetId="1" r:id="rId1"/>
    <sheet name="Data Sources" sheetId="2" r:id="rId2"/>
  </sheets>
  <calcPr calcId="144525"/>
</workbook>
</file>

<file path=xl/sharedStrings.xml><?xml version="1.0" encoding="utf-8"?>
<sst xmlns="http://schemas.openxmlformats.org/spreadsheetml/2006/main" count="69">
  <si>
    <t>Combined Wait Time Minutes--&gt;</t>
  </si>
  <si>
    <t>X</t>
  </si>
  <si>
    <t>Minute Cut Off--&gt;</t>
  </si>
  <si>
    <r>
      <rPr>
        <sz val="10"/>
        <color theme="1"/>
        <rFont val="Calibri"/>
        <charset val="134"/>
      </rPr>
      <t>&lt;--</t>
    </r>
    <r>
      <rPr>
        <b/>
        <u/>
        <sz val="11"/>
        <color theme="1"/>
        <rFont val="Calibri"/>
        <charset val="134"/>
      </rPr>
      <t>Hint</t>
    </r>
    <r>
      <rPr>
        <sz val="11"/>
        <color theme="1"/>
        <rFont val="Calibri"/>
        <charset val="134"/>
      </rPr>
      <t>: Calculate the total minutes from 6AM to 6PM (12 Hours)</t>
    </r>
  </si>
  <si>
    <t>Total Wait Times--&gt;</t>
  </si>
  <si>
    <t>Total Customers</t>
  </si>
  <si>
    <t>Total Revenue</t>
  </si>
  <si>
    <t>Total Cost of Sales</t>
  </si>
  <si>
    <t>Gross
Profit</t>
  </si>
  <si>
    <t>Daily Sim Revenue</t>
  </si>
  <si>
    <t>Daily Sim Cost of Sales</t>
  </si>
  <si>
    <t>Daily Gross Profit</t>
  </si>
  <si>
    <t>Customers Drinks Served</t>
  </si>
  <si>
    <t>Average Wait Times</t>
  </si>
  <si>
    <t>2 FULL SERVICE STATIONS</t>
  </si>
  <si>
    <t>2 FULL SERVICE STATIONS &amp; 
1 HOT ONLY STATION</t>
  </si>
  <si>
    <t>3 FULL SERVICE STATIONS</t>
  </si>
  <si>
    <t>Avg Wait Time--&gt;</t>
  </si>
  <si>
    <t>Enable Station--&gt;</t>
  </si>
  <si>
    <t>Yes</t>
  </si>
  <si>
    <t>Type of Third Station--&gt;</t>
  </si>
  <si>
    <t>2 - Full Service</t>
  </si>
  <si>
    <t>Combined Station Idle Time--&gt;</t>
  </si>
  <si>
    <t>Monthly Financial Info--&gt;</t>
  </si>
  <si>
    <t>Station Start Time</t>
  </si>
  <si>
    <t>Station End Time</t>
  </si>
  <si>
    <t>Station System Time</t>
  </si>
  <si>
    <t>Customer Wait Time</t>
  </si>
  <si>
    <t>Station Idle Time</t>
  </si>
  <si>
    <t>Customer ID</t>
  </si>
  <si>
    <t>Random Number</t>
  </si>
  <si>
    <t>Arrival Gap</t>
  </si>
  <si>
    <t>Arrival Time</t>
  </si>
  <si>
    <t xml:space="preserve"> </t>
  </si>
  <si>
    <t>Product Prep Time</t>
  </si>
  <si>
    <t>Assigned Station Number</t>
  </si>
  <si>
    <t>Count Transaction?</t>
  </si>
  <si>
    <t>Counted Customer Number</t>
  </si>
  <si>
    <t>Sales Revenue</t>
  </si>
  <si>
    <t>Cost of Sales</t>
  </si>
  <si>
    <t>Gross Profit</t>
  </si>
  <si>
    <t>Simulation Day Number</t>
  </si>
  <si>
    <t>Total Cost</t>
  </si>
  <si>
    <t>INCOME STATEMENT</t>
  </si>
  <si>
    <t>o</t>
  </si>
  <si>
    <t>TOTAL MONTHLY REVENUE</t>
  </si>
  <si>
    <t>TOTAL MONTHLY COSTS</t>
  </si>
  <si>
    <t>COGS</t>
  </si>
  <si>
    <t>Base Fixed Costs</t>
  </si>
  <si>
    <t>Added Staff Fixed Cost</t>
  </si>
  <si>
    <t>Added Station Fixed Cost</t>
  </si>
  <si>
    <t>Total Costs</t>
  </si>
  <si>
    <t>TOTAL PROFIT</t>
  </si>
  <si>
    <t>Total Customer Drinks Served--&gt;</t>
  </si>
  <si>
    <t>Average Drinks Served Per Day--&gt;</t>
  </si>
  <si>
    <t>Average Wait Times--&gt;</t>
  </si>
  <si>
    <t>Arrival Times</t>
  </si>
  <si>
    <t>Drink Types with Sales Prices and Costs</t>
  </si>
  <si>
    <t>Probability</t>
  </si>
  <si>
    <t>Start</t>
  </si>
  <si>
    <t>End</t>
  </si>
  <si>
    <t>Minutes</t>
  </si>
  <si>
    <t>Drink Type</t>
  </si>
  <si>
    <t>Prep Minutes</t>
  </si>
  <si>
    <t>Sales Price</t>
  </si>
  <si>
    <t>Cost of Goods Sold</t>
  </si>
  <si>
    <t>Hot Coffee</t>
  </si>
  <si>
    <t>Cold Coffee</t>
  </si>
  <si>
    <t>Blended Drink</t>
  </si>
</sst>
</file>

<file path=xl/styles.xml><?xml version="1.0" encoding="utf-8"?>
<styleSheet xmlns="http://schemas.openxmlformats.org/spreadsheetml/2006/main">
  <numFmts count="9">
    <numFmt numFmtId="176" formatCode="_ * #,##0.00_ ;_ * \-#,##0.00_ ;_ * &quot;-&quot;??_ ;_ @_ "/>
    <numFmt numFmtId="177" formatCode="_ * #,##0_ ;_ * \-#,##0_ ;_ * &quot;-&quot;_ ;_ @_ "/>
    <numFmt numFmtId="178" formatCode="_ &quot;₹&quot;\ * #,##0_ ;_ &quot;₹&quot;\ * \-#,##0_ ;_ &quot;₹&quot;\ * &quot;-&quot;_ ;_ @_ "/>
    <numFmt numFmtId="179" formatCode="_ &quot;₹&quot;\ * #,##0.00_ ;_ &quot;₹&quot;\ * \-#,##0.00_ ;_ &quot;₹&quot;\ * &quot;-&quot;??_ ;_ @_ "/>
    <numFmt numFmtId="180" formatCode="_(* #,##0_);_(* \(#,##0\);_(* &quot;-&quot;??_);_(@_)"/>
    <numFmt numFmtId="181" formatCode="#,##0.0"/>
    <numFmt numFmtId="182" formatCode="0.0"/>
    <numFmt numFmtId="183" formatCode="_(&quot;$&quot;* #,##0_);_(&quot;$&quot;* \(#,##0\);_(&quot;$&quot;* &quot;-&quot;??_);_(@_)"/>
    <numFmt numFmtId="184" formatCode="_(&quot;$&quot;* #,##0.00_);_(&quot;$&quot;* \(#,##0.00\);_(&quot;$&quot;* &quot;-&quot;??_);_(@_)"/>
  </numFmts>
  <fonts count="33">
    <font>
      <sz val="11"/>
      <color theme="1"/>
      <name val="Arial"/>
      <charset val="134"/>
    </font>
    <font>
      <sz val="11"/>
      <color theme="1"/>
      <name val="Calibri"/>
      <charset val="134"/>
    </font>
    <font>
      <b/>
      <sz val="11"/>
      <color theme="1"/>
      <name val="Calibri"/>
      <charset val="134"/>
    </font>
    <font>
      <sz val="11"/>
      <color rgb="FFFFFFFF"/>
      <name val="Calibri"/>
      <charset val="134"/>
    </font>
    <font>
      <sz val="11"/>
      <color rgb="FF000000"/>
      <name val="Calibri"/>
      <charset val="134"/>
    </font>
    <font>
      <sz val="11"/>
      <name val="Arial"/>
      <charset val="134"/>
    </font>
    <font>
      <sz val="11"/>
      <color rgb="FF000000"/>
      <name val="Arial"/>
      <charset val="134"/>
    </font>
    <font>
      <sz val="11"/>
      <color rgb="FFEFEFEF"/>
      <name val="Calibri"/>
      <charset val="134"/>
    </font>
    <font>
      <sz val="11"/>
      <color rgb="FFFFFFFF"/>
      <name val="Arial"/>
      <charset val="134"/>
    </font>
    <font>
      <b/>
      <u/>
      <sz val="14"/>
      <color theme="1"/>
      <name val="Calibri"/>
      <charset val="134"/>
    </font>
    <font>
      <b/>
      <u/>
      <sz val="11"/>
      <color theme="1"/>
      <name val="Calibri"/>
      <charset val="134"/>
    </font>
    <font>
      <u/>
      <sz val="11"/>
      <color theme="1"/>
      <name val="Calibri"/>
      <charset val="134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color theme="1"/>
      <name val="Calibri"/>
      <charset val="134"/>
    </font>
  </fonts>
  <fills count="52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9900FF"/>
        <bgColor rgb="FF9900FF"/>
      </patternFill>
    </fill>
    <fill>
      <patternFill patternType="solid">
        <fgColor rgb="FFFF0000"/>
        <bgColor rgb="FFFF0000"/>
      </patternFill>
    </fill>
    <fill>
      <patternFill patternType="solid">
        <fgColor rgb="FF00B050"/>
        <bgColor rgb="FF00B050"/>
      </patternFill>
    </fill>
    <fill>
      <patternFill patternType="solid">
        <fgColor rgb="FFF3AED1"/>
        <bgColor rgb="FFF3AED1"/>
      </patternFill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000000"/>
        <bgColor rgb="FF000000"/>
      </patternFill>
    </fill>
    <fill>
      <patternFill patternType="solid">
        <fgColor rgb="FFFFD966"/>
        <bgColor rgb="FFFFD966"/>
      </patternFill>
    </fill>
    <fill>
      <patternFill patternType="solid">
        <fgColor rgb="FFFFC000"/>
        <bgColor rgb="FFFFC000"/>
      </patternFill>
    </fill>
    <fill>
      <patternFill patternType="solid">
        <fgColor rgb="FF0000FF"/>
        <bgColor rgb="FF0000FF"/>
      </patternFill>
    </fill>
    <fill>
      <patternFill patternType="solid">
        <fgColor rgb="FF4A86E8"/>
        <bgColor rgb="FF4A86E8"/>
      </patternFill>
    </fill>
    <fill>
      <patternFill patternType="solid">
        <fgColor rgb="FF8E7CC3"/>
        <bgColor rgb="FF8E7CC3"/>
      </patternFill>
    </fill>
    <fill>
      <patternFill patternType="solid">
        <fgColor rgb="FF980000"/>
        <bgColor rgb="FF980000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5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30" fillId="38" borderId="0" applyNumberFormat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24" borderId="48" applyNumberFormat="0" applyAlignment="0" applyProtection="0">
      <alignment vertical="center"/>
    </xf>
    <xf numFmtId="0" fontId="19" fillId="0" borderId="49" applyNumberFormat="0" applyFill="0" applyAlignment="0" applyProtection="0">
      <alignment vertical="center"/>
    </xf>
    <xf numFmtId="0" fontId="17" fillId="23" borderId="4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49" applyNumberFormat="0" applyFill="0" applyAlignment="0" applyProtection="0">
      <alignment vertical="center"/>
    </xf>
    <xf numFmtId="0" fontId="15" fillId="0" borderId="4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26" borderId="51" applyNumberFormat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1" borderId="45" applyNumberFormat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2" fillId="21" borderId="51" applyNumberFormat="0" applyAlignment="0" applyProtection="0">
      <alignment vertical="center"/>
    </xf>
    <xf numFmtId="0" fontId="12" fillId="0" borderId="44" applyNumberFormat="0" applyFill="0" applyAlignment="0" applyProtection="0">
      <alignment vertical="center"/>
    </xf>
    <xf numFmtId="0" fontId="21" fillId="0" borderId="50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</cellStyleXfs>
  <cellXfs count="168">
    <xf numFmtId="0" fontId="0" fillId="0" borderId="0" xfId="0" applyFont="1" applyAlignment="1"/>
    <xf numFmtId="0" fontId="1" fillId="2" borderId="0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9" fontId="1" fillId="4" borderId="7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9" fontId="1" fillId="0" borderId="8" xfId="0" applyNumberFormat="1" applyFont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9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184" fontId="1" fillId="0" borderId="0" xfId="0" applyNumberFormat="1" applyFont="1"/>
    <xf numFmtId="184" fontId="2" fillId="3" borderId="2" xfId="0" applyNumberFormat="1" applyFont="1" applyFill="1" applyBorder="1"/>
    <xf numFmtId="184" fontId="2" fillId="3" borderId="3" xfId="0" applyNumberFormat="1" applyFont="1" applyFill="1" applyBorder="1"/>
    <xf numFmtId="184" fontId="2" fillId="0" borderId="5" xfId="0" applyNumberFormat="1" applyFont="1" applyBorder="1" applyAlignment="1">
      <alignment horizontal="center"/>
    </xf>
    <xf numFmtId="184" fontId="2" fillId="0" borderId="6" xfId="0" applyNumberFormat="1" applyFont="1" applyBorder="1" applyAlignment="1">
      <alignment horizontal="center" wrapText="1"/>
    </xf>
    <xf numFmtId="0" fontId="1" fillId="4" borderId="8" xfId="0" applyFont="1" applyFill="1" applyBorder="1" applyAlignment="1">
      <alignment horizontal="center"/>
    </xf>
    <xf numFmtId="184" fontId="1" fillId="4" borderId="8" xfId="0" applyNumberFormat="1" applyFont="1" applyFill="1" applyBorder="1" applyAlignment="1">
      <alignment horizontal="center"/>
    </xf>
    <xf numFmtId="184" fontId="1" fillId="4" borderId="9" xfId="0" applyNumberFormat="1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184" fontId="1" fillId="4" borderId="12" xfId="0" applyNumberFormat="1" applyFont="1" applyFill="1" applyBorder="1" applyAlignment="1">
      <alignment horizontal="center"/>
    </xf>
    <xf numFmtId="184" fontId="1" fillId="4" borderId="1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4" borderId="13" xfId="0" applyFont="1" applyFill="1" applyBorder="1" applyAlignment="1">
      <alignment horizontal="center"/>
    </xf>
    <xf numFmtId="0" fontId="1" fillId="0" borderId="0" xfId="0" applyFont="1"/>
    <xf numFmtId="0" fontId="3" fillId="5" borderId="0" xfId="0" applyFont="1" applyFill="1" applyAlignment="1">
      <alignment horizontal="left"/>
    </xf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1" fillId="7" borderId="0" xfId="0" applyFont="1" applyFill="1" applyAlignment="1">
      <alignment horizontal="left"/>
    </xf>
    <xf numFmtId="0" fontId="1" fillId="7" borderId="0" xfId="0" applyFont="1" applyFill="1"/>
    <xf numFmtId="0" fontId="1" fillId="7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8" borderId="0" xfId="0" applyFont="1" applyFill="1" applyAlignment="1">
      <alignment horizontal="left"/>
    </xf>
    <xf numFmtId="0" fontId="1" fillId="8" borderId="0" xfId="0" applyFont="1" applyFill="1"/>
    <xf numFmtId="0" fontId="1" fillId="9" borderId="14" xfId="0" applyFont="1" applyFill="1" applyBorder="1" applyAlignment="1">
      <alignment horizontal="center" wrapText="1"/>
    </xf>
    <xf numFmtId="0" fontId="1" fillId="9" borderId="15" xfId="0" applyFont="1" applyFill="1" applyBorder="1" applyAlignment="1">
      <alignment horizontal="center" wrapText="1"/>
    </xf>
    <xf numFmtId="0" fontId="1" fillId="9" borderId="16" xfId="0" applyFont="1" applyFill="1" applyBorder="1" applyAlignment="1">
      <alignment horizontal="center" wrapText="1"/>
    </xf>
    <xf numFmtId="0" fontId="1" fillId="10" borderId="17" xfId="0" applyFont="1" applyFill="1" applyBorder="1" applyAlignment="1">
      <alignment horizontal="center" wrapText="1"/>
    </xf>
    <xf numFmtId="0" fontId="1" fillId="10" borderId="18" xfId="0" applyFont="1" applyFill="1" applyBorder="1" applyAlignment="1">
      <alignment horizontal="center" wrapText="1"/>
    </xf>
    <xf numFmtId="0" fontId="1" fillId="10" borderId="19" xfId="0" applyFont="1" applyFill="1" applyBorder="1" applyAlignment="1">
      <alignment horizontal="center" wrapText="1"/>
    </xf>
    <xf numFmtId="0" fontId="1" fillId="11" borderId="20" xfId="0" applyFont="1" applyFill="1" applyBorder="1" applyAlignment="1">
      <alignment horizontal="center" wrapText="1"/>
    </xf>
    <xf numFmtId="0" fontId="1" fillId="11" borderId="21" xfId="0" applyFont="1" applyFill="1" applyBorder="1" applyAlignment="1">
      <alignment horizontal="center" wrapText="1"/>
    </xf>
    <xf numFmtId="0" fontId="1" fillId="11" borderId="22" xfId="0" applyFont="1" applyFill="1" applyBorder="1" applyAlignment="1">
      <alignment horizontal="center" wrapText="1"/>
    </xf>
    <xf numFmtId="0" fontId="1" fillId="10" borderId="23" xfId="0" applyFont="1" applyFill="1" applyBorder="1" applyAlignment="1">
      <alignment horizontal="center"/>
    </xf>
    <xf numFmtId="0" fontId="1" fillId="10" borderId="8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1" fillId="10" borderId="24" xfId="0" applyFont="1" applyFill="1" applyBorder="1" applyAlignment="1">
      <alignment horizontal="center"/>
    </xf>
    <xf numFmtId="0" fontId="1" fillId="11" borderId="23" xfId="0" applyFont="1" applyFill="1" applyBorder="1" applyAlignment="1">
      <alignment horizontal="center"/>
    </xf>
    <xf numFmtId="0" fontId="1" fillId="11" borderId="8" xfId="0" applyFont="1" applyFill="1" applyBorder="1" applyAlignment="1">
      <alignment horizontal="center"/>
    </xf>
    <xf numFmtId="0" fontId="4" fillId="11" borderId="8" xfId="0" applyFont="1" applyFill="1" applyBorder="1" applyAlignment="1">
      <alignment horizontal="center"/>
    </xf>
    <xf numFmtId="0" fontId="1" fillId="11" borderId="24" xfId="0" applyFont="1" applyFill="1" applyBorder="1" applyAlignment="1">
      <alignment horizontal="center"/>
    </xf>
    <xf numFmtId="0" fontId="4" fillId="10" borderId="8" xfId="0" applyFont="1" applyFill="1" applyBorder="1" applyAlignment="1">
      <alignment horizontal="center"/>
    </xf>
    <xf numFmtId="0" fontId="3" fillId="11" borderId="8" xfId="0" applyFont="1" applyFill="1" applyBorder="1" applyAlignment="1">
      <alignment horizontal="center"/>
    </xf>
    <xf numFmtId="0" fontId="3" fillId="12" borderId="0" xfId="0" applyFont="1" applyFill="1" applyAlignment="1">
      <alignment horizontal="left"/>
    </xf>
    <xf numFmtId="0" fontId="3" fillId="12" borderId="0" xfId="0" applyFont="1" applyFill="1" applyAlignment="1">
      <alignment horizontal="center"/>
    </xf>
    <xf numFmtId="0" fontId="3" fillId="0" borderId="0" xfId="0" applyFont="1"/>
    <xf numFmtId="0" fontId="1" fillId="13" borderId="0" xfId="0" applyFont="1" applyFill="1"/>
    <xf numFmtId="0" fontId="1" fillId="13" borderId="0" xfId="0" applyFont="1" applyFill="1" applyAlignment="1">
      <alignment horizontal="center"/>
    </xf>
    <xf numFmtId="0" fontId="2" fillId="14" borderId="13" xfId="0" applyFont="1" applyFill="1" applyBorder="1" applyAlignment="1">
      <alignment horizontal="center"/>
    </xf>
    <xf numFmtId="0" fontId="3" fillId="15" borderId="0" xfId="0" applyFont="1" applyFill="1" applyAlignment="1">
      <alignment horizontal="left" vertical="top" wrapText="1"/>
    </xf>
    <xf numFmtId="0" fontId="2" fillId="14" borderId="25" xfId="0" applyFont="1" applyFill="1" applyBorder="1" applyAlignment="1">
      <alignment horizontal="center"/>
    </xf>
    <xf numFmtId="0" fontId="5" fillId="0" borderId="26" xfId="0" applyFont="1" applyBorder="1"/>
    <xf numFmtId="0" fontId="1" fillId="16" borderId="0" xfId="0" applyFont="1" applyFill="1"/>
    <xf numFmtId="0" fontId="1" fillId="9" borderId="27" xfId="0" applyFont="1" applyFill="1" applyBorder="1" applyAlignment="1">
      <alignment horizontal="center" wrapText="1"/>
    </xf>
    <xf numFmtId="0" fontId="5" fillId="9" borderId="28" xfId="0" applyFont="1" applyFill="1" applyBorder="1"/>
    <xf numFmtId="0" fontId="5" fillId="9" borderId="29" xfId="0" applyFont="1" applyFill="1" applyBorder="1"/>
    <xf numFmtId="0" fontId="2" fillId="10" borderId="19" xfId="0" applyFont="1" applyFill="1" applyBorder="1" applyAlignment="1">
      <alignment horizontal="center" wrapText="1"/>
    </xf>
    <xf numFmtId="0" fontId="3" fillId="12" borderId="22" xfId="0" applyFont="1" applyFill="1" applyBorder="1" applyAlignment="1">
      <alignment horizontal="center" wrapText="1"/>
    </xf>
    <xf numFmtId="0" fontId="1" fillId="13" borderId="24" xfId="0" applyFont="1" applyFill="1" applyBorder="1" applyAlignment="1">
      <alignment horizontal="center"/>
    </xf>
    <xf numFmtId="0" fontId="1" fillId="16" borderId="23" xfId="0" applyFont="1" applyFill="1" applyBorder="1" applyAlignment="1">
      <alignment horizontal="center"/>
    </xf>
    <xf numFmtId="0" fontId="6" fillId="10" borderId="23" xfId="0" applyFont="1" applyFill="1" applyBorder="1" applyAlignment="1">
      <alignment horizontal="center"/>
    </xf>
    <xf numFmtId="0" fontId="4" fillId="10" borderId="23" xfId="0" applyFont="1" applyFill="1" applyBorder="1" applyAlignment="1">
      <alignment horizontal="center"/>
    </xf>
    <xf numFmtId="3" fontId="2" fillId="3" borderId="25" xfId="0" applyNumberFormat="1" applyFont="1" applyFill="1" applyBorder="1" applyAlignment="1">
      <alignment horizontal="center"/>
    </xf>
    <xf numFmtId="0" fontId="5" fillId="0" borderId="30" xfId="0" applyFont="1" applyBorder="1"/>
    <xf numFmtId="0" fontId="1" fillId="17" borderId="0" xfId="0" applyFont="1" applyFill="1" applyAlignment="1">
      <alignment horizontal="left"/>
    </xf>
    <xf numFmtId="0" fontId="5" fillId="17" borderId="0" xfId="0" applyFont="1" applyFill="1" applyAlignment="1">
      <alignment horizontal="left"/>
    </xf>
    <xf numFmtId="3" fontId="2" fillId="0" borderId="13" xfId="0" applyNumberFormat="1" applyFont="1" applyBorder="1" applyAlignment="1">
      <alignment horizontal="center"/>
    </xf>
    <xf numFmtId="182" fontId="2" fillId="17" borderId="13" xfId="0" applyNumberFormat="1" applyFont="1" applyFill="1" applyBorder="1" applyAlignment="1">
      <alignment horizontal="center"/>
    </xf>
    <xf numFmtId="182" fontId="2" fillId="0" borderId="13" xfId="0" applyNumberFormat="1" applyFont="1" applyBorder="1" applyAlignment="1">
      <alignment horizontal="center"/>
    </xf>
    <xf numFmtId="182" fontId="2" fillId="0" borderId="0" xfId="0" applyNumberFormat="1" applyFont="1" applyAlignment="1">
      <alignment horizontal="center"/>
    </xf>
    <xf numFmtId="3" fontId="1" fillId="0" borderId="13" xfId="0" applyNumberFormat="1" applyFont="1" applyBorder="1" applyAlignment="1">
      <alignment horizontal="center"/>
    </xf>
    <xf numFmtId="3" fontId="0" fillId="0" borderId="13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7" fillId="12" borderId="22" xfId="0" applyFont="1" applyFill="1" applyBorder="1" applyAlignment="1">
      <alignment horizontal="center" wrapText="1"/>
    </xf>
    <xf numFmtId="0" fontId="0" fillId="11" borderId="20" xfId="0" applyFont="1" applyFill="1" applyBorder="1" applyAlignment="1">
      <alignment horizontal="center" wrapText="1"/>
    </xf>
    <xf numFmtId="0" fontId="0" fillId="11" borderId="21" xfId="0" applyFont="1" applyFill="1" applyBorder="1" applyAlignment="1">
      <alignment horizontal="center" wrapText="1"/>
    </xf>
    <xf numFmtId="0" fontId="0" fillId="11" borderId="22" xfId="0" applyFont="1" applyFill="1" applyBorder="1" applyAlignment="1">
      <alignment horizontal="center" wrapText="1"/>
    </xf>
    <xf numFmtId="0" fontId="0" fillId="0" borderId="23" xfId="0" applyFont="1" applyBorder="1" applyAlignment="1">
      <alignment horizontal="center"/>
    </xf>
    <xf numFmtId="0" fontId="0" fillId="17" borderId="0" xfId="0" applyFont="1" applyFill="1" applyBorder="1" applyAlignment="1">
      <alignment horizontal="left"/>
    </xf>
    <xf numFmtId="0" fontId="0" fillId="17" borderId="0" xfId="0" applyFont="1" applyFill="1" applyAlignment="1">
      <alignment horizontal="left"/>
    </xf>
    <xf numFmtId="0" fontId="1" fillId="0" borderId="31" xfId="0" applyFont="1" applyBorder="1" applyAlignment="1">
      <alignment horizontal="center" wrapText="1"/>
    </xf>
    <xf numFmtId="0" fontId="5" fillId="0" borderId="32" xfId="0" applyFont="1" applyBorder="1"/>
    <xf numFmtId="0" fontId="3" fillId="18" borderId="0" xfId="0" applyFont="1" applyFill="1" applyAlignment="1">
      <alignment horizontal="left"/>
    </xf>
    <xf numFmtId="0" fontId="8" fillId="18" borderId="0" xfId="0" applyFont="1" applyFill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1" fillId="2" borderId="0" xfId="0" applyFont="1" applyFill="1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1" fillId="0" borderId="33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3" fillId="18" borderId="23" xfId="0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31" xfId="0" applyFont="1" applyBorder="1" applyAlignment="1">
      <alignment horizontal="center" wrapText="1"/>
    </xf>
    <xf numFmtId="184" fontId="2" fillId="19" borderId="13" xfId="0" applyNumberFormat="1" applyFont="1" applyFill="1" applyBorder="1"/>
    <xf numFmtId="0" fontId="2" fillId="0" borderId="0" xfId="0" applyFont="1"/>
    <xf numFmtId="184" fontId="1" fillId="3" borderId="13" xfId="0" applyNumberFormat="1" applyFont="1" applyFill="1" applyBorder="1"/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2" fillId="0" borderId="1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184" fontId="1" fillId="0" borderId="23" xfId="0" applyNumberFormat="1" applyFont="1" applyBorder="1" applyAlignment="1">
      <alignment horizontal="center"/>
    </xf>
    <xf numFmtId="184" fontId="1" fillId="0" borderId="8" xfId="0" applyNumberFormat="1" applyFont="1" applyBorder="1" applyAlignment="1">
      <alignment horizontal="center"/>
    </xf>
    <xf numFmtId="184" fontId="1" fillId="0" borderId="24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3" xfId="0" applyFont="1" applyBorder="1"/>
    <xf numFmtId="0" fontId="1" fillId="0" borderId="39" xfId="0" applyFont="1" applyBorder="1" applyAlignment="1">
      <alignment horizontal="center"/>
    </xf>
    <xf numFmtId="0" fontId="1" fillId="0" borderId="40" xfId="0" applyFont="1" applyBorder="1"/>
    <xf numFmtId="1" fontId="2" fillId="19" borderId="13" xfId="0" applyNumberFormat="1" applyFont="1" applyFill="1" applyBorder="1" applyAlignment="1">
      <alignment horizontal="center"/>
    </xf>
    <xf numFmtId="181" fontId="2" fillId="19" borderId="13" xfId="0" applyNumberFormat="1" applyFont="1" applyFill="1" applyBorder="1" applyAlignment="1">
      <alignment horizontal="center"/>
    </xf>
    <xf numFmtId="180" fontId="2" fillId="3" borderId="1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wrapText="1"/>
    </xf>
    <xf numFmtId="0" fontId="2" fillId="0" borderId="36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2" xfId="0" applyFont="1" applyBorder="1"/>
    <xf numFmtId="0" fontId="1" fillId="0" borderId="38" xfId="0" applyFont="1" applyBorder="1"/>
    <xf numFmtId="0" fontId="1" fillId="0" borderId="43" xfId="0" applyFont="1" applyBorder="1"/>
    <xf numFmtId="0" fontId="1" fillId="0" borderId="39" xfId="0" applyFont="1" applyBorder="1"/>
    <xf numFmtId="183" fontId="1" fillId="0" borderId="0" xfId="0" applyNumberFormat="1" applyFont="1"/>
    <xf numFmtId="0" fontId="9" fillId="14" borderId="0" xfId="0" applyFont="1" applyFill="1" applyBorder="1" applyAlignment="1">
      <alignment horizontal="center" vertical="center"/>
    </xf>
    <xf numFmtId="0" fontId="5" fillId="0" borderId="0" xfId="0" applyFont="1" applyBorder="1"/>
    <xf numFmtId="0" fontId="9" fillId="20" borderId="0" xfId="0" applyFont="1" applyFill="1" applyBorder="1" applyAlignment="1">
      <alignment horizontal="center" vertical="center" wrapText="1"/>
    </xf>
    <xf numFmtId="0" fontId="9" fillId="0" borderId="0" xfId="0" applyFont="1"/>
    <xf numFmtId="183" fontId="1" fillId="0" borderId="0" xfId="0" applyNumberFormat="1" applyFont="1" applyAlignment="1">
      <alignment wrapText="1"/>
    </xf>
    <xf numFmtId="183" fontId="2" fillId="0" borderId="0" xfId="0" applyNumberFormat="1" applyFont="1"/>
    <xf numFmtId="0" fontId="10" fillId="0" borderId="0" xfId="0" applyFont="1"/>
    <xf numFmtId="0" fontId="11" fillId="0" borderId="0" xfId="0" applyFont="1"/>
    <xf numFmtId="183" fontId="11" fillId="0" borderId="0" xfId="0" applyNumberFormat="1" applyFont="1"/>
    <xf numFmtId="183" fontId="1" fillId="2" borderId="0" xfId="0" applyNumberFormat="1" applyFont="1" applyFill="1" applyBorder="1"/>
    <xf numFmtId="183" fontId="1" fillId="0" borderId="13" xfId="0" applyNumberFormat="1" applyFont="1" applyBorder="1"/>
    <xf numFmtId="1" fontId="1" fillId="0" borderId="13" xfId="0" applyNumberFormat="1" applyFont="1" applyBorder="1" applyAlignment="1">
      <alignment horizontal="center"/>
    </xf>
    <xf numFmtId="0" fontId="9" fillId="7" borderId="0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P513"/>
  <sheetViews>
    <sheetView tabSelected="1" workbookViewId="0">
      <pane ySplit="10" topLeftCell="A11" activePane="bottomLeft" state="frozen"/>
      <selection/>
      <selection pane="bottomLeft" activeCell="I15" sqref="I15"/>
    </sheetView>
  </sheetViews>
  <sheetFormatPr defaultColWidth="12.6333333333333" defaultRowHeight="15" customHeight="1"/>
  <cols>
    <col min="1" max="1" width="10.1333333333333" customWidth="1"/>
    <col min="2" max="5" width="7.75" customWidth="1"/>
    <col min="6" max="6" width="12.3833333333333" customWidth="1"/>
    <col min="7" max="14" width="7.75" customWidth="1"/>
    <col min="15" max="23" width="7.63333333333333" customWidth="1"/>
    <col min="24" max="26" width="1.5" customWidth="1"/>
    <col min="27" max="29" width="10.3833333333333" customWidth="1"/>
    <col min="30" max="32" width="1.5" customWidth="1"/>
    <col min="33" max="35" width="9.5" customWidth="1"/>
    <col min="36" max="38" width="1.5" customWidth="1"/>
    <col min="39" max="39" width="20.1333333333333" customWidth="1"/>
    <col min="40" max="42" width="11.1333333333333" customWidth="1"/>
    <col min="43" max="43" width="2" customWidth="1"/>
    <col min="44" max="45" width="12.1333333333333" customWidth="1"/>
    <col min="46" max="48" width="1.5" customWidth="1"/>
    <col min="49" max="49" width="3.25" customWidth="1"/>
    <col min="50" max="50" width="20" customWidth="1"/>
    <col min="51" max="51" width="2.13333333333333" customWidth="1"/>
    <col min="52" max="52" width="9.88333333333333" customWidth="1"/>
    <col min="53" max="55" width="1.5" customWidth="1"/>
    <col min="56" max="56" width="3.25" customWidth="1"/>
    <col min="57" max="57" width="20" customWidth="1"/>
    <col min="58" max="58" width="2.13333333333333" customWidth="1"/>
    <col min="59" max="59" width="9.88333333333333" customWidth="1"/>
    <col min="60" max="62" width="1.5" customWidth="1"/>
    <col min="63" max="63" width="3.25" customWidth="1"/>
    <col min="64" max="64" width="20" customWidth="1"/>
    <col min="65" max="65" width="2.13333333333333" customWidth="1"/>
    <col min="66" max="66" width="9.88333333333333" customWidth="1"/>
    <col min="67" max="68" width="1.5" customWidth="1"/>
  </cols>
  <sheetData>
    <row r="1" ht="14.25" customHeight="1" spans="1:68">
      <c r="A1" s="26"/>
      <c r="B1" s="26"/>
      <c r="C1" s="26"/>
      <c r="D1" s="26"/>
      <c r="E1" s="26"/>
      <c r="F1" s="26"/>
      <c r="G1" s="26"/>
      <c r="H1" s="26"/>
      <c r="I1" s="26"/>
      <c r="J1" s="26"/>
      <c r="K1" s="61" t="str">
        <f>_xlfn.FORMULATEXT(K10)</f>
        <v>=IF($K$4="No",99999,0)</v>
      </c>
      <c r="L1" s="62"/>
      <c r="M1" s="62"/>
      <c r="N1" s="26"/>
      <c r="Q1" s="27" t="s">
        <v>0</v>
      </c>
      <c r="R1" s="80" t="s">
        <v>1</v>
      </c>
      <c r="S1" s="81"/>
      <c r="T1" s="69"/>
      <c r="U1" s="1"/>
      <c r="W1" s="82" t="str">
        <f ca="1">_xlfn.FORMULATEXT(R3)</f>
        <v>=IFERROR(R2/COUNTIF($AB$11:$AB$510,R9),0)</v>
      </c>
      <c r="X1" s="83"/>
      <c r="Y1" s="96"/>
      <c r="Z1" s="83"/>
      <c r="AA1" s="97"/>
      <c r="AB1" s="97"/>
      <c r="AC1" s="97"/>
      <c r="AE1" s="1"/>
      <c r="AK1" s="1"/>
      <c r="AU1" s="1"/>
      <c r="AZ1" s="153"/>
      <c r="BA1" s="29"/>
      <c r="BB1" s="1"/>
      <c r="BG1" s="153"/>
      <c r="BH1" s="29"/>
      <c r="BI1" s="1"/>
      <c r="BN1" s="153"/>
      <c r="BO1" s="29"/>
      <c r="BP1" s="1"/>
    </row>
    <row r="2" ht="14.25" customHeight="1" spans="1:68">
      <c r="A2" s="26"/>
      <c r="B2" s="27" t="s">
        <v>2</v>
      </c>
      <c r="C2" s="28">
        <f>12*60</f>
        <v>720</v>
      </c>
      <c r="D2" s="29" t="s">
        <v>3</v>
      </c>
      <c r="L2" s="26"/>
      <c r="M2" s="26"/>
      <c r="N2" s="26"/>
      <c r="P2" s="63"/>
      <c r="Q2" s="27" t="s">
        <v>4</v>
      </c>
      <c r="R2" s="84">
        <f ca="1" t="shared" ref="R2:T2" si="0">SUM(R11:R510)</f>
        <v>966</v>
      </c>
      <c r="S2" s="84">
        <f ca="1" t="shared" si="0"/>
        <v>961</v>
      </c>
      <c r="T2" s="84">
        <f ca="1" t="shared" si="0"/>
        <v>902</v>
      </c>
      <c r="U2" s="84">
        <f ca="1">SUM(R2:T2)</f>
        <v>2829</v>
      </c>
      <c r="Y2" s="1"/>
      <c r="AA2" s="26"/>
      <c r="AB2" s="26"/>
      <c r="AC2" s="98" t="s">
        <v>5</v>
      </c>
      <c r="AE2" s="1"/>
      <c r="AG2" s="120" t="s">
        <v>6</v>
      </c>
      <c r="AH2" s="120" t="s">
        <v>7</v>
      </c>
      <c r="AI2" s="120" t="s">
        <v>8</v>
      </c>
      <c r="AK2" s="1"/>
      <c r="AN2" s="120" t="s">
        <v>9</v>
      </c>
      <c r="AO2" s="120" t="s">
        <v>10</v>
      </c>
      <c r="AP2" s="120" t="s">
        <v>11</v>
      </c>
      <c r="AR2" s="120" t="s">
        <v>12</v>
      </c>
      <c r="AS2" s="120" t="s">
        <v>13</v>
      </c>
      <c r="AU2" s="1"/>
      <c r="AW2" s="154" t="s">
        <v>14</v>
      </c>
      <c r="AX2" s="155"/>
      <c r="AY2" s="155"/>
      <c r="AZ2" s="155"/>
      <c r="BA2" s="29"/>
      <c r="BB2" s="1"/>
      <c r="BD2" s="156" t="s">
        <v>15</v>
      </c>
      <c r="BE2" s="155"/>
      <c r="BF2" s="155"/>
      <c r="BG2" s="155"/>
      <c r="BH2" s="29"/>
      <c r="BI2" s="1"/>
      <c r="BK2" s="166" t="s">
        <v>16</v>
      </c>
      <c r="BL2" s="155"/>
      <c r="BM2" s="155"/>
      <c r="BN2" s="155"/>
      <c r="BO2" s="29"/>
      <c r="BP2" s="1"/>
    </row>
    <row r="3" customHeight="1" spans="1:68">
      <c r="A3" s="30" t="str">
        <f ca="1">_xlfn.FORMULATEXT(C11)</f>
        <v>=VLOOKUP(B11,'Data Sources'!$C:$E,3)</v>
      </c>
      <c r="B3" s="31"/>
      <c r="C3" s="31"/>
      <c r="D3" s="31"/>
      <c r="E3" s="26"/>
      <c r="F3" s="26"/>
      <c r="G3" s="26"/>
      <c r="H3" s="26"/>
      <c r="I3" s="64" t="str">
        <f ca="1">_xlfn.FORMULATEXT(I11)</f>
        <v>=IF($H11=I$9,MAX(L10,$D11),L10)</v>
      </c>
      <c r="J3" s="65"/>
      <c r="K3" s="65"/>
      <c r="L3" s="64"/>
      <c r="Q3" s="27" t="s">
        <v>17</v>
      </c>
      <c r="R3" s="85">
        <f ca="1" t="shared" ref="R3:T3" si="1">IFERROR(R2/COUNTIF($AB$11:$AB$510,R9),0)</f>
        <v>6.70833333333333</v>
      </c>
      <c r="S3" s="86">
        <f ca="1" t="shared" si="1"/>
        <v>6.86428571428571</v>
      </c>
      <c r="T3" s="86">
        <f ca="1" t="shared" si="1"/>
        <v>6.01333333333333</v>
      </c>
      <c r="U3" s="86">
        <f ca="1">U2/AC4</f>
        <v>6.5184331797235</v>
      </c>
      <c r="Y3" s="1"/>
      <c r="AA3" s="26"/>
      <c r="AB3" s="26"/>
      <c r="AC3" s="99"/>
      <c r="AE3" s="1"/>
      <c r="AG3" s="99"/>
      <c r="AH3" s="99"/>
      <c r="AI3" s="99"/>
      <c r="AK3" s="1"/>
      <c r="AN3" s="99"/>
      <c r="AO3" s="99"/>
      <c r="AP3" s="99"/>
      <c r="AR3" s="99"/>
      <c r="AS3" s="99"/>
      <c r="AU3" s="1"/>
      <c r="AW3" s="155"/>
      <c r="AZ3" s="155"/>
      <c r="BA3" s="157"/>
      <c r="BB3" s="1"/>
      <c r="BD3" s="155"/>
      <c r="BG3" s="155"/>
      <c r="BH3" s="157"/>
      <c r="BI3" s="1"/>
      <c r="BK3" s="155"/>
      <c r="BN3" s="155"/>
      <c r="BO3" s="157"/>
      <c r="BP3" s="1"/>
    </row>
    <row r="4" ht="14.25" customHeight="1" spans="1:68">
      <c r="A4" s="26"/>
      <c r="B4" s="32" t="str">
        <f ca="1">_xlfn.FORMULATEXT(D11)</f>
        <v>=D10+C11</v>
      </c>
      <c r="C4" s="26"/>
      <c r="D4" s="26"/>
      <c r="E4" s="26"/>
      <c r="F4" s="26"/>
      <c r="G4" s="26"/>
      <c r="H4" s="26"/>
      <c r="J4" s="27" t="s">
        <v>18</v>
      </c>
      <c r="K4" s="66" t="s">
        <v>19</v>
      </c>
      <c r="L4" s="67" t="str">
        <f ca="1">_xlfn.FORMULATEXT(H11)</f>
        <v>=IF(AND(LEFT(F15,3)&lt;&gt;"Hot",LEFT($K$6,1)="1"),MINIFS($L$9:$M$9,L14:M14,MIN(L14:M14)),MINIFS($L$9:$N$9,L10:N10,MIN(L10:N10)))</v>
      </c>
      <c r="S4" s="87"/>
      <c r="T4" s="87"/>
      <c r="U4" s="26"/>
      <c r="V4" s="26"/>
      <c r="Y4" s="1"/>
      <c r="AA4" s="100" t="str">
        <f ca="1">_xlfn.FORMULATEXT(AA11)</f>
        <v>=IF(D11&lt;=$C$2,1,0)</v>
      </c>
      <c r="AB4" s="101"/>
      <c r="AC4" s="102">
        <f ca="1">SUM(AC11:AC510)</f>
        <v>434</v>
      </c>
      <c r="AE4" s="1"/>
      <c r="AG4" s="121">
        <f ca="1" t="shared" ref="AG4:AI4" si="2">+SUM(AG11:AG510)</f>
        <v>2158</v>
      </c>
      <c r="AH4" s="121">
        <f ca="1" t="shared" si="2"/>
        <v>691.8</v>
      </c>
      <c r="AI4" s="121">
        <f ca="1" t="shared" si="2"/>
        <v>1466.19999999999</v>
      </c>
      <c r="AK4" s="1"/>
      <c r="AN4" s="121">
        <f ca="1" t="shared" ref="AN4:AP4" si="3">+AG4</f>
        <v>2158</v>
      </c>
      <c r="AO4" s="121">
        <f ca="1" t="shared" si="3"/>
        <v>691.8</v>
      </c>
      <c r="AP4" s="121">
        <f ca="1" t="shared" si="3"/>
        <v>1466.19999999999</v>
      </c>
      <c r="AR4" s="140">
        <f ca="1">+AC4</f>
        <v>434</v>
      </c>
      <c r="AS4" s="141">
        <f ca="1">+U3</f>
        <v>6.5184331797235</v>
      </c>
      <c r="AU4" s="1"/>
      <c r="AW4" s="155"/>
      <c r="AX4" s="155"/>
      <c r="AY4" s="155"/>
      <c r="AZ4" s="155"/>
      <c r="BA4" s="157"/>
      <c r="BB4" s="1"/>
      <c r="BD4" s="155"/>
      <c r="BE4" s="155"/>
      <c r="BF4" s="155"/>
      <c r="BG4" s="155"/>
      <c r="BH4" s="157"/>
      <c r="BI4" s="1"/>
      <c r="BK4" s="155"/>
      <c r="BL4" s="155"/>
      <c r="BM4" s="155"/>
      <c r="BN4" s="155"/>
      <c r="BO4" s="157"/>
      <c r="BP4" s="1"/>
    </row>
    <row r="5" ht="14.25" customHeight="1" spans="1:68">
      <c r="A5" s="26"/>
      <c r="C5" s="33" t="str">
        <f ca="1">_xlfn.FORMULATEXT(F11)</f>
        <v>=VLOOKUP(E11,'Data Sources'!$J$4:$O$6,3)</v>
      </c>
      <c r="D5" s="34"/>
      <c r="E5" s="35"/>
      <c r="F5" s="35"/>
      <c r="G5" s="36"/>
      <c r="H5" s="26"/>
      <c r="U5" s="88">
        <f ca="1" t="shared" ref="U5:W5" si="4">+SUM(U11:U510)</f>
        <v>66</v>
      </c>
      <c r="V5" s="88">
        <f ca="1" t="shared" si="4"/>
        <v>81</v>
      </c>
      <c r="W5" s="88">
        <f ca="1" t="shared" si="4"/>
        <v>88</v>
      </c>
      <c r="X5" s="89"/>
      <c r="Y5" s="1"/>
      <c r="AA5" s="26"/>
      <c r="AB5" s="26"/>
      <c r="AC5" s="26"/>
      <c r="AE5" s="1"/>
      <c r="AK5" s="1"/>
      <c r="AU5" s="1"/>
      <c r="AZ5" s="153"/>
      <c r="BA5" s="29"/>
      <c r="BB5" s="1"/>
      <c r="BG5" s="153"/>
      <c r="BH5" s="29"/>
      <c r="BI5" s="1"/>
      <c r="BN5" s="153"/>
      <c r="BO5" s="29"/>
      <c r="BP5" s="1"/>
    </row>
    <row r="6" ht="14.25" customHeight="1" spans="1:68">
      <c r="A6" s="26"/>
      <c r="D6" s="37" t="str">
        <f ca="1">_xlfn.FORMULATEXT(G11)</f>
        <v>=VLOOKUP(E11,'Data Sources'!$J$4:$O$6,4)</v>
      </c>
      <c r="E6" s="38"/>
      <c r="F6" s="38"/>
      <c r="G6" s="38"/>
      <c r="J6" s="27" t="s">
        <v>20</v>
      </c>
      <c r="K6" s="68" t="s">
        <v>21</v>
      </c>
      <c r="L6" s="69"/>
      <c r="N6" s="26"/>
      <c r="T6" s="27" t="s">
        <v>22</v>
      </c>
      <c r="U6" s="80">
        <f ca="1">+SUM(U5:W5)</f>
        <v>235</v>
      </c>
      <c r="V6" s="81"/>
      <c r="W6" s="69"/>
      <c r="Y6" s="1"/>
      <c r="AA6" s="26"/>
      <c r="AB6" s="26"/>
      <c r="AC6" s="26"/>
      <c r="AE6" s="1"/>
      <c r="AK6" s="1"/>
      <c r="AM6" s="122" t="s">
        <v>23</v>
      </c>
      <c r="AN6" s="123">
        <f t="shared" ref="AN6:AP6" si="5">+SUM(AN10:AN39)</f>
        <v>0</v>
      </c>
      <c r="AO6" s="123">
        <f t="shared" si="5"/>
        <v>0</v>
      </c>
      <c r="AP6" s="123">
        <f t="shared" si="5"/>
        <v>0</v>
      </c>
      <c r="AR6" s="142">
        <f t="shared" ref="AR6:AS6" si="6">+IFERROR(AVERAGE(AR10:AR39),0)</f>
        <v>0</v>
      </c>
      <c r="AS6" s="142">
        <f t="shared" si="6"/>
        <v>0</v>
      </c>
      <c r="AU6" s="1"/>
      <c r="AZ6" s="153"/>
      <c r="BA6" s="29"/>
      <c r="BB6" s="1"/>
      <c r="BG6" s="153"/>
      <c r="BH6" s="29"/>
      <c r="BI6" s="1"/>
      <c r="BN6" s="153"/>
      <c r="BO6" s="29"/>
      <c r="BP6" s="1"/>
    </row>
    <row r="7" ht="14.25" customHeight="1" spans="1:68">
      <c r="A7" s="26"/>
      <c r="I7" s="70" t="str">
        <f ca="1">_xlfn.FORMULATEXT(L11)</f>
        <v>=IF($H11=L$9,I11+$G11,L10)</v>
      </c>
      <c r="J7" s="70"/>
      <c r="K7" s="70"/>
      <c r="Y7" s="1"/>
      <c r="AA7" s="26"/>
      <c r="AB7" s="26"/>
      <c r="AC7" s="26"/>
      <c r="AE7" s="1"/>
      <c r="AK7" s="1"/>
      <c r="AU7" s="1"/>
      <c r="AZ7" s="153"/>
      <c r="BA7" s="29"/>
      <c r="BB7" s="1"/>
      <c r="BG7" s="153"/>
      <c r="BH7" s="29"/>
      <c r="BI7" s="1"/>
      <c r="BN7" s="153"/>
      <c r="BO7" s="29"/>
      <c r="BP7" s="1"/>
    </row>
    <row r="8" customHeight="1" spans="1:68">
      <c r="A8" s="39"/>
      <c r="B8" s="40"/>
      <c r="C8" s="40"/>
      <c r="D8" s="40"/>
      <c r="E8" s="40"/>
      <c r="F8" s="40"/>
      <c r="G8" s="40"/>
      <c r="H8" s="41"/>
      <c r="I8" s="71" t="s">
        <v>24</v>
      </c>
      <c r="J8" s="72"/>
      <c r="K8" s="73"/>
      <c r="L8" s="71" t="s">
        <v>25</v>
      </c>
      <c r="M8" s="72"/>
      <c r="N8" s="73"/>
      <c r="O8" s="71" t="s">
        <v>26</v>
      </c>
      <c r="P8" s="72"/>
      <c r="Q8" s="73"/>
      <c r="R8" s="71" t="s">
        <v>27</v>
      </c>
      <c r="S8" s="72"/>
      <c r="T8" s="73"/>
      <c r="U8" s="71" t="s">
        <v>28</v>
      </c>
      <c r="V8" s="72"/>
      <c r="W8" s="73"/>
      <c r="X8" s="90"/>
      <c r="Y8" s="103"/>
      <c r="Z8" s="90"/>
      <c r="AA8" s="104"/>
      <c r="AB8" s="105"/>
      <c r="AC8" s="106"/>
      <c r="AD8" s="107"/>
      <c r="AE8" s="108"/>
      <c r="AF8" s="107"/>
      <c r="AG8" s="104"/>
      <c r="AH8" s="124"/>
      <c r="AI8" s="106"/>
      <c r="AJ8" s="107"/>
      <c r="AK8" s="108"/>
      <c r="AL8" s="107"/>
      <c r="AM8" s="125"/>
      <c r="AN8" s="126"/>
      <c r="AO8" s="126"/>
      <c r="AP8" s="143"/>
      <c r="AQ8" s="90"/>
      <c r="AR8" s="144"/>
      <c r="AS8" s="145"/>
      <c r="AT8" s="107"/>
      <c r="AU8" s="108"/>
      <c r="AV8" s="107"/>
      <c r="AW8" s="90"/>
      <c r="AX8" s="90"/>
      <c r="AY8" s="90"/>
      <c r="AZ8" s="158"/>
      <c r="BA8" s="90"/>
      <c r="BB8" s="108"/>
      <c r="BC8" s="90"/>
      <c r="BD8" s="90"/>
      <c r="BE8" s="90"/>
      <c r="BF8" s="90"/>
      <c r="BG8" s="158"/>
      <c r="BH8" s="90"/>
      <c r="BI8" s="108"/>
      <c r="BJ8" s="90"/>
      <c r="BK8" s="90"/>
      <c r="BL8" s="90"/>
      <c r="BM8" s="90"/>
      <c r="BN8" s="158"/>
      <c r="BO8" s="90"/>
      <c r="BP8" s="108"/>
    </row>
    <row r="9" ht="57" customHeight="1" spans="1:68">
      <c r="A9" s="42" t="s">
        <v>29</v>
      </c>
      <c r="B9" s="43" t="s">
        <v>30</v>
      </c>
      <c r="C9" s="43" t="s">
        <v>31</v>
      </c>
      <c r="D9" s="43" t="s">
        <v>32</v>
      </c>
      <c r="E9" s="43" t="s">
        <v>30</v>
      </c>
      <c r="F9" s="43" t="s">
        <v>33</v>
      </c>
      <c r="G9" s="43" t="s">
        <v>34</v>
      </c>
      <c r="H9" s="44" t="s">
        <v>35</v>
      </c>
      <c r="I9" s="42">
        <v>1</v>
      </c>
      <c r="J9" s="43">
        <v>2</v>
      </c>
      <c r="K9" s="74">
        <v>3</v>
      </c>
      <c r="L9" s="42">
        <v>1</v>
      </c>
      <c r="M9" s="43">
        <v>2</v>
      </c>
      <c r="N9" s="74">
        <v>3</v>
      </c>
      <c r="O9" s="42">
        <v>1</v>
      </c>
      <c r="P9" s="43">
        <v>2</v>
      </c>
      <c r="Q9" s="74">
        <v>3</v>
      </c>
      <c r="R9" s="42">
        <v>1</v>
      </c>
      <c r="S9" s="43">
        <v>2</v>
      </c>
      <c r="T9" s="74">
        <v>3</v>
      </c>
      <c r="U9" s="42">
        <v>1</v>
      </c>
      <c r="V9" s="43">
        <v>2</v>
      </c>
      <c r="W9" s="74">
        <v>3</v>
      </c>
      <c r="X9" s="90"/>
      <c r="Y9" s="103"/>
      <c r="Z9" s="90"/>
      <c r="AA9" s="109" t="s">
        <v>36</v>
      </c>
      <c r="AB9" s="110" t="s">
        <v>35</v>
      </c>
      <c r="AC9" s="111" t="s">
        <v>37</v>
      </c>
      <c r="AD9" s="112"/>
      <c r="AE9" s="113"/>
      <c r="AF9" s="112"/>
      <c r="AG9" s="109" t="s">
        <v>38</v>
      </c>
      <c r="AH9" s="127" t="s">
        <v>39</v>
      </c>
      <c r="AI9" s="111" t="s">
        <v>40</v>
      </c>
      <c r="AJ9" s="112"/>
      <c r="AK9" s="113"/>
      <c r="AL9" s="112"/>
      <c r="AM9" s="128" t="s">
        <v>41</v>
      </c>
      <c r="AN9" s="129" t="s">
        <v>6</v>
      </c>
      <c r="AO9" s="129" t="s">
        <v>42</v>
      </c>
      <c r="AP9" s="146" t="s">
        <v>40</v>
      </c>
      <c r="AQ9" s="90"/>
      <c r="AR9" s="128" t="s">
        <v>12</v>
      </c>
      <c r="AS9" s="146" t="s">
        <v>13</v>
      </c>
      <c r="AT9" s="112"/>
      <c r="AU9" s="113"/>
      <c r="AV9" s="112"/>
      <c r="AW9" s="157" t="s">
        <v>43</v>
      </c>
      <c r="AX9" s="90"/>
      <c r="AY9" s="90"/>
      <c r="AZ9" s="158"/>
      <c r="BA9" s="90"/>
      <c r="BB9" s="113"/>
      <c r="BC9" s="90"/>
      <c r="BD9" s="157" t="s">
        <v>43</v>
      </c>
      <c r="BE9" s="90"/>
      <c r="BF9" s="90"/>
      <c r="BG9" s="158"/>
      <c r="BH9" s="90"/>
      <c r="BI9" s="113"/>
      <c r="BJ9" s="90"/>
      <c r="BK9" s="157" t="s">
        <v>43</v>
      </c>
      <c r="BL9" s="90"/>
      <c r="BM9" s="90"/>
      <c r="BN9" s="158"/>
      <c r="BO9" s="90"/>
      <c r="BP9" s="113"/>
    </row>
    <row r="10" ht="14.25" customHeight="1" spans="1:68">
      <c r="A10" s="45"/>
      <c r="B10" s="46"/>
      <c r="C10" s="46"/>
      <c r="D10" s="46">
        <v>0</v>
      </c>
      <c r="E10" s="46"/>
      <c r="F10" s="46"/>
      <c r="G10" s="46"/>
      <c r="H10" s="47"/>
      <c r="I10" s="45">
        <v>0</v>
      </c>
      <c r="J10" s="46">
        <v>0</v>
      </c>
      <c r="K10" s="75">
        <f>IF($K$4="No",99999,0)</f>
        <v>0</v>
      </c>
      <c r="L10" s="45">
        <v>0</v>
      </c>
      <c r="M10" s="46">
        <v>0</v>
      </c>
      <c r="N10" s="75">
        <f>IF($K$4="No",99999,0)</f>
        <v>0</v>
      </c>
      <c r="O10" s="45">
        <v>0</v>
      </c>
      <c r="P10" s="46">
        <v>0</v>
      </c>
      <c r="Q10" s="91">
        <f>IF($K$4="No",99999,0)</f>
        <v>0</v>
      </c>
      <c r="R10" s="92">
        <v>0</v>
      </c>
      <c r="S10" s="93">
        <v>0</v>
      </c>
      <c r="T10" s="94">
        <v>0</v>
      </c>
      <c r="U10" s="92">
        <v>0</v>
      </c>
      <c r="V10" s="93">
        <v>0</v>
      </c>
      <c r="W10" s="94">
        <v>0</v>
      </c>
      <c r="X10" s="90"/>
      <c r="Y10" s="103"/>
      <c r="Z10" s="90"/>
      <c r="AA10" s="114"/>
      <c r="AB10" s="115"/>
      <c r="AC10" s="116"/>
      <c r="AD10" s="112"/>
      <c r="AE10" s="113"/>
      <c r="AF10" s="112"/>
      <c r="AG10" s="114"/>
      <c r="AH10" s="130"/>
      <c r="AI10" s="116"/>
      <c r="AJ10" s="112"/>
      <c r="AK10" s="113"/>
      <c r="AL10" s="112"/>
      <c r="AM10" s="131">
        <v>1</v>
      </c>
      <c r="AN10" s="132"/>
      <c r="AO10" s="132"/>
      <c r="AP10" s="147"/>
      <c r="AQ10" s="90"/>
      <c r="AR10" s="148"/>
      <c r="AS10" s="147"/>
      <c r="AT10" s="112"/>
      <c r="AU10" s="113"/>
      <c r="AV10" s="112"/>
      <c r="AW10" s="90"/>
      <c r="AX10" s="90"/>
      <c r="AY10" s="90"/>
      <c r="AZ10" s="158"/>
      <c r="BA10" s="90"/>
      <c r="BB10" s="113"/>
      <c r="BC10" s="90"/>
      <c r="BD10" s="90"/>
      <c r="BE10" s="90"/>
      <c r="BF10" s="90"/>
      <c r="BG10" s="158"/>
      <c r="BH10" s="90"/>
      <c r="BI10" s="113"/>
      <c r="BJ10" s="90"/>
      <c r="BK10" s="90"/>
      <c r="BL10" s="90"/>
      <c r="BM10" s="90"/>
      <c r="BN10" s="158"/>
      <c r="BO10" s="90"/>
      <c r="BP10" s="113"/>
    </row>
    <row r="11" ht="14.25" customHeight="1" spans="1:68">
      <c r="A11" s="48">
        <v>1</v>
      </c>
      <c r="B11" s="49">
        <f ca="1" t="shared" ref="B11:B510" si="7">RAND()</f>
        <v>0.42886146939581</v>
      </c>
      <c r="C11" s="50">
        <f ca="1">VLOOKUP(B11,'Data Sources'!$C:$E,3)</f>
        <v>1</v>
      </c>
      <c r="D11" s="51">
        <f ca="1" t="shared" ref="D11:D510" si="8">D10+C11</f>
        <v>1</v>
      </c>
      <c r="E11" s="49">
        <f ca="1" t="shared" ref="E11:E510" si="9">RAND()</f>
        <v>0.526440275387969</v>
      </c>
      <c r="F11" s="52" t="str">
        <f ca="1">VLOOKUP(E11,'Data Sources'!$J$4:$O$6,3)</f>
        <v>Cold Coffee</v>
      </c>
      <c r="G11" s="53">
        <f ca="1">VLOOKUP(E11,'Data Sources'!$J$4:$O$6,4)</f>
        <v>5</v>
      </c>
      <c r="H11" s="54">
        <f ca="1" t="shared" ref="H11:H510" si="10">IF(AND(LEFT(F15,3)&lt;&gt;"Hot",LEFT($K$6,1)="1"),_xlfn.MINIFS($L$9:$M$9,L14:M14,MIN(L14:M14)),_xlfn.MINIFS($L$9:$N$9,L10:N10,MIN(L10:N10)))</f>
        <v>1</v>
      </c>
      <c r="I11" s="76">
        <f ca="1" t="shared" ref="I11:K11" si="11">IF($H11=I$9,MAX(L10,$D11),L10)</f>
        <v>1</v>
      </c>
      <c r="J11" s="54">
        <f ca="1" t="shared" si="11"/>
        <v>0</v>
      </c>
      <c r="K11" s="54">
        <f ca="1" t="shared" si="11"/>
        <v>0</v>
      </c>
      <c r="L11" s="77">
        <f ca="1" t="shared" ref="L11:N11" si="12">IF($H11=L$9,I11+$G11,L10)</f>
        <v>6</v>
      </c>
      <c r="M11" s="48">
        <f ca="1" t="shared" si="12"/>
        <v>0</v>
      </c>
      <c r="N11" s="48">
        <f ca="1" t="shared" si="12"/>
        <v>0</v>
      </c>
      <c r="O11" s="78" t="s">
        <v>44</v>
      </c>
      <c r="P11" s="79">
        <f ca="1" t="shared" ref="P11:Q11" si="13">+IF($H11=P$9,M11-$D11,0)</f>
        <v>0</v>
      </c>
      <c r="Q11" s="79">
        <f ca="1" t="shared" si="13"/>
        <v>0</v>
      </c>
      <c r="R11" s="48">
        <f ca="1" t="shared" ref="R11:T11" si="14">+IF($H11=R$9,MAX(0,L11-$D11),0)*$AA11</f>
        <v>5</v>
      </c>
      <c r="S11" s="48">
        <f ca="1" t="shared" si="14"/>
        <v>0</v>
      </c>
      <c r="T11" s="48">
        <f ca="1" t="shared" si="14"/>
        <v>0</v>
      </c>
      <c r="U11" s="48">
        <f ca="1" t="shared" ref="U11:W11" si="15">IF($H11=U$9,MAX(I11-L10,0),0)*$AA11</f>
        <v>1</v>
      </c>
      <c r="V11" s="48">
        <f ca="1" t="shared" si="15"/>
        <v>0</v>
      </c>
      <c r="W11" s="48">
        <f ca="1" t="shared" si="15"/>
        <v>0</v>
      </c>
      <c r="X11" s="95"/>
      <c r="Y11" s="1"/>
      <c r="AA11" s="117">
        <f ca="1" t="shared" ref="AA11:AA510" si="16">IF(D11&lt;=$C$2,1,0)</f>
        <v>1</v>
      </c>
      <c r="AB11" s="36">
        <f ca="1" t="shared" ref="AB11:AB510" si="17">H11*AA11</f>
        <v>1</v>
      </c>
      <c r="AC11" s="118">
        <f ca="1" t="shared" ref="AC11:AC510" si="18">AA11</f>
        <v>1</v>
      </c>
      <c r="AE11" s="1"/>
      <c r="AG11" s="133">
        <f ca="1">VLOOKUP(F11,'Data Sources'!$L$3:$N$6,3,0)</f>
        <v>4</v>
      </c>
      <c r="AH11" s="134">
        <f ca="1">VLOOKUP(F11,'Data Sources'!$L$3:$O$6,4,0)</f>
        <v>1</v>
      </c>
      <c r="AI11" s="135">
        <f ca="1" t="shared" ref="AI11:AI74" si="19">AG11-AH11</f>
        <v>3</v>
      </c>
      <c r="AK11" s="1"/>
      <c r="AM11" s="136">
        <f t="shared" ref="AM11:AM39" si="20">+AM10+1</f>
        <v>2</v>
      </c>
      <c r="AN11" s="137"/>
      <c r="AO11" s="137"/>
      <c r="AP11" s="149"/>
      <c r="AR11" s="150"/>
      <c r="AS11" s="149"/>
      <c r="AU11" s="1"/>
      <c r="AW11" s="122" t="s">
        <v>45</v>
      </c>
      <c r="AX11" s="122"/>
      <c r="AY11" s="122"/>
      <c r="AZ11" s="159">
        <v>0</v>
      </c>
      <c r="BA11" s="29"/>
      <c r="BB11" s="1"/>
      <c r="BD11" s="122" t="s">
        <v>45</v>
      </c>
      <c r="BE11" s="122"/>
      <c r="BF11" s="122"/>
      <c r="BG11" s="159">
        <v>0</v>
      </c>
      <c r="BH11" s="29"/>
      <c r="BI11" s="1"/>
      <c r="BK11" s="122" t="s">
        <v>45</v>
      </c>
      <c r="BL11" s="122"/>
      <c r="BM11" s="122"/>
      <c r="BN11" s="159">
        <v>0</v>
      </c>
      <c r="BO11" s="29"/>
      <c r="BP11" s="1"/>
    </row>
    <row r="12" ht="14.25" customHeight="1" spans="1:68">
      <c r="A12" s="55">
        <f t="shared" ref="A12:A510" si="21">+A11+1</f>
        <v>2</v>
      </c>
      <c r="B12" s="56">
        <f ca="1" t="shared" si="7"/>
        <v>0.271512989013903</v>
      </c>
      <c r="C12" s="56">
        <f ca="1">VLOOKUP(B12,'Data Sources'!$C:$E,3)</f>
        <v>1</v>
      </c>
      <c r="D12" s="57">
        <f ca="1" t="shared" si="8"/>
        <v>2</v>
      </c>
      <c r="E12" s="56">
        <f ca="1" t="shared" si="9"/>
        <v>0.339920327078046</v>
      </c>
      <c r="F12" s="56" t="str">
        <f ca="1">VLOOKUP(E12,'Data Sources'!$J$4:$O$6,3)</f>
        <v>Hot Coffee</v>
      </c>
      <c r="G12" s="56">
        <f ca="1">VLOOKUP(E12,'Data Sources'!$J$4:$O$6,4)</f>
        <v>2</v>
      </c>
      <c r="H12" s="58">
        <f ca="1" t="shared" si="10"/>
        <v>2</v>
      </c>
      <c r="I12" s="58">
        <f ca="1" t="shared" ref="I12:K12" si="22">IF($H12=I$9,MAX(L11,$D12),L11)</f>
        <v>6</v>
      </c>
      <c r="J12" s="58">
        <f ca="1" t="shared" si="22"/>
        <v>2</v>
      </c>
      <c r="K12" s="58">
        <f ca="1" t="shared" si="22"/>
        <v>0</v>
      </c>
      <c r="L12" s="48">
        <f ca="1" t="shared" ref="L12:N12" si="23">IF($H12=L$9,I12+$G12,L11)</f>
        <v>6</v>
      </c>
      <c r="M12" s="48">
        <f ca="1" t="shared" si="23"/>
        <v>4</v>
      </c>
      <c r="N12" s="48">
        <f ca="1" t="shared" si="23"/>
        <v>0</v>
      </c>
      <c r="O12" s="79">
        <f ca="1" t="shared" ref="O12:Q12" si="24">+IF($H12=O$9,L12-$D12,0)</f>
        <v>0</v>
      </c>
      <c r="P12" s="79">
        <f ca="1" t="shared" si="24"/>
        <v>2</v>
      </c>
      <c r="Q12" s="79">
        <f ca="1" t="shared" si="24"/>
        <v>0</v>
      </c>
      <c r="R12" s="55">
        <f ca="1" t="shared" ref="R12:T12" si="25">+IF($H12=R$9,MAX(0,L12-$D12),0)*$AA12</f>
        <v>0</v>
      </c>
      <c r="S12" s="55">
        <f ca="1" t="shared" si="25"/>
        <v>2</v>
      </c>
      <c r="T12" s="55">
        <f ca="1" t="shared" si="25"/>
        <v>0</v>
      </c>
      <c r="U12" s="55">
        <f ca="1" t="shared" ref="U12:W12" si="26">IF($H12=U$9,MAX(I12-L11,0),0)*$AA12</f>
        <v>0</v>
      </c>
      <c r="V12" s="55">
        <f ca="1" t="shared" si="26"/>
        <v>2</v>
      </c>
      <c r="W12" s="55">
        <f ca="1" t="shared" si="26"/>
        <v>0</v>
      </c>
      <c r="Y12" s="1"/>
      <c r="AA12" s="119">
        <f ca="1" t="shared" si="16"/>
        <v>1</v>
      </c>
      <c r="AB12" s="36">
        <f ca="1" t="shared" si="17"/>
        <v>2</v>
      </c>
      <c r="AC12" s="118">
        <f ca="1" t="shared" si="18"/>
        <v>1</v>
      </c>
      <c r="AE12" s="1"/>
      <c r="AG12" s="133">
        <f ca="1">VLOOKUP(F12,'Data Sources'!$L$3:$N$6,3,0)</f>
        <v>4</v>
      </c>
      <c r="AH12" s="134">
        <f ca="1">VLOOKUP(F12,'Data Sources'!$L$3:$O$6,4,0)</f>
        <v>1.2</v>
      </c>
      <c r="AI12" s="135">
        <f ca="1" t="shared" si="19"/>
        <v>2.8</v>
      </c>
      <c r="AK12" s="1"/>
      <c r="AM12" s="136">
        <f t="shared" si="20"/>
        <v>3</v>
      </c>
      <c r="AN12" s="137"/>
      <c r="AO12" s="137"/>
      <c r="AP12" s="149"/>
      <c r="AR12" s="150"/>
      <c r="AS12" s="149"/>
      <c r="AU12" s="1"/>
      <c r="AZ12" s="153"/>
      <c r="BA12" s="29"/>
      <c r="BB12" s="1"/>
      <c r="BG12" s="153"/>
      <c r="BH12" s="29"/>
      <c r="BI12" s="1"/>
      <c r="BN12" s="153"/>
      <c r="BO12" s="29"/>
      <c r="BP12" s="1"/>
    </row>
    <row r="13" ht="14.25" customHeight="1" spans="1:68">
      <c r="A13" s="48">
        <f t="shared" si="21"/>
        <v>3</v>
      </c>
      <c r="B13" s="49">
        <f ca="1" t="shared" si="7"/>
        <v>0.036197252303845</v>
      </c>
      <c r="C13" s="49">
        <f ca="1">VLOOKUP(B13,'Data Sources'!$C:$E,3)</f>
        <v>1</v>
      </c>
      <c r="D13" s="59">
        <f ca="1" t="shared" si="8"/>
        <v>3</v>
      </c>
      <c r="E13" s="49">
        <f ca="1" t="shared" si="9"/>
        <v>0.930118448570903</v>
      </c>
      <c r="F13" s="49" t="str">
        <f ca="1">VLOOKUP(E13,'Data Sources'!$J$4:$O$6,3)</f>
        <v>Blended Drink</v>
      </c>
      <c r="G13" s="49">
        <f ca="1">VLOOKUP(E13,'Data Sources'!$J$4:$O$6,4)</f>
        <v>8</v>
      </c>
      <c r="H13" s="54">
        <f ca="1" t="shared" si="10"/>
        <v>3</v>
      </c>
      <c r="I13" s="54">
        <f ca="1" t="shared" ref="I13:K13" si="27">IF($H13=I$9,MAX(L12,$D13),L12)</f>
        <v>6</v>
      </c>
      <c r="J13" s="54">
        <f ca="1" t="shared" si="27"/>
        <v>4</v>
      </c>
      <c r="K13" s="54">
        <f ca="1" t="shared" si="27"/>
        <v>3</v>
      </c>
      <c r="L13" s="48">
        <f ca="1" t="shared" ref="L13:N13" si="28">IF($H13=L$9,I13+$G13,L12)</f>
        <v>6</v>
      </c>
      <c r="M13" s="48">
        <f ca="1" t="shared" si="28"/>
        <v>4</v>
      </c>
      <c r="N13" s="48">
        <f ca="1" t="shared" si="28"/>
        <v>11</v>
      </c>
      <c r="O13" s="79">
        <f ca="1" t="shared" ref="O13:Q13" si="29">+IF($H13=O$9,L13-$D13,0)</f>
        <v>0</v>
      </c>
      <c r="P13" s="79">
        <f ca="1" t="shared" si="29"/>
        <v>0</v>
      </c>
      <c r="Q13" s="79">
        <f ca="1" t="shared" si="29"/>
        <v>8</v>
      </c>
      <c r="R13" s="48">
        <f ca="1" t="shared" ref="R13:T13" si="30">+IF($H13=R$9,MAX(0,L13-$D13),0)*$AA13</f>
        <v>0</v>
      </c>
      <c r="S13" s="48">
        <f ca="1" t="shared" si="30"/>
        <v>0</v>
      </c>
      <c r="T13" s="48">
        <f ca="1" t="shared" si="30"/>
        <v>8</v>
      </c>
      <c r="U13" s="48">
        <f ca="1" t="shared" ref="U13:W13" si="31">IF($H13=U$9,MAX(I13-L12,0),0)*$AA13</f>
        <v>0</v>
      </c>
      <c r="V13" s="48">
        <f ca="1" t="shared" si="31"/>
        <v>0</v>
      </c>
      <c r="W13" s="48">
        <f ca="1" t="shared" si="31"/>
        <v>3</v>
      </c>
      <c r="Y13" s="1"/>
      <c r="AA13" s="119">
        <f ca="1" t="shared" si="16"/>
        <v>1</v>
      </c>
      <c r="AB13" s="36">
        <f ca="1" t="shared" si="17"/>
        <v>3</v>
      </c>
      <c r="AC13" s="118">
        <f ca="1" t="shared" si="18"/>
        <v>1</v>
      </c>
      <c r="AE13" s="1"/>
      <c r="AG13" s="133">
        <f ca="1">VLOOKUP(F13,'Data Sources'!$L$3:$N$6,3,0)</f>
        <v>5</v>
      </c>
      <c r="AH13" s="134">
        <f ca="1">VLOOKUP(F13,'Data Sources'!$L$3:$O$6,4,0)</f>
        <v>1.9</v>
      </c>
      <c r="AI13" s="135">
        <f ca="1" t="shared" si="19"/>
        <v>3.1</v>
      </c>
      <c r="AK13" s="1"/>
      <c r="AM13" s="136">
        <f t="shared" si="20"/>
        <v>4</v>
      </c>
      <c r="AN13" s="137"/>
      <c r="AO13" s="137"/>
      <c r="AP13" s="149"/>
      <c r="AR13" s="150"/>
      <c r="AS13" s="149"/>
      <c r="AU13" s="1"/>
      <c r="AW13" s="160" t="s">
        <v>46</v>
      </c>
      <c r="AZ13" s="153"/>
      <c r="BA13" s="29"/>
      <c r="BB13" s="1"/>
      <c r="BD13" s="160" t="s">
        <v>46</v>
      </c>
      <c r="BG13" s="153"/>
      <c r="BH13" s="29"/>
      <c r="BI13" s="1"/>
      <c r="BK13" s="160" t="s">
        <v>46</v>
      </c>
      <c r="BN13" s="153"/>
      <c r="BO13" s="29"/>
      <c r="BP13" s="1"/>
    </row>
    <row r="14" ht="14.25" customHeight="1" spans="1:68">
      <c r="A14" s="55">
        <f t="shared" si="21"/>
        <v>4</v>
      </c>
      <c r="B14" s="56">
        <f ca="1" t="shared" si="7"/>
        <v>0.833017634221127</v>
      </c>
      <c r="C14" s="56">
        <f ca="1">VLOOKUP(B14,'Data Sources'!$C:$E,3)</f>
        <v>2</v>
      </c>
      <c r="D14" s="57">
        <f ca="1" t="shared" si="8"/>
        <v>5</v>
      </c>
      <c r="E14" s="56">
        <f ca="1" t="shared" si="9"/>
        <v>0.941421460730483</v>
      </c>
      <c r="F14" s="56" t="str">
        <f ca="1">VLOOKUP(E14,'Data Sources'!$J$4:$O$6,3)</f>
        <v>Blended Drink</v>
      </c>
      <c r="G14" s="56">
        <f ca="1">VLOOKUP(E14,'Data Sources'!$J$4:$O$6,4)</f>
        <v>8</v>
      </c>
      <c r="H14" s="58">
        <f ca="1" t="shared" si="10"/>
        <v>2</v>
      </c>
      <c r="I14" s="58">
        <f ca="1" t="shared" ref="I14:K14" si="32">IF($H14=I$9,MAX(L13,$D14),L13)</f>
        <v>6</v>
      </c>
      <c r="J14" s="58">
        <f ca="1" t="shared" si="32"/>
        <v>5</v>
      </c>
      <c r="K14" s="58">
        <f ca="1" t="shared" si="32"/>
        <v>11</v>
      </c>
      <c r="L14" s="48">
        <f ca="1" t="shared" ref="L14:N14" si="33">IF($H14=L$9,I14+$G14,L13)</f>
        <v>6</v>
      </c>
      <c r="M14" s="48">
        <f ca="1" t="shared" si="33"/>
        <v>13</v>
      </c>
      <c r="N14" s="48">
        <f ca="1" t="shared" si="33"/>
        <v>11</v>
      </c>
      <c r="O14" s="79">
        <f ca="1" t="shared" ref="O14:Q14" si="34">+IF($H14=O$9,L14-$D14,0)</f>
        <v>0</v>
      </c>
      <c r="P14" s="79">
        <f ca="1" t="shared" si="34"/>
        <v>8</v>
      </c>
      <c r="Q14" s="79">
        <f ca="1" t="shared" si="34"/>
        <v>0</v>
      </c>
      <c r="R14" s="55">
        <f ca="1" t="shared" ref="R14:T14" si="35">+IF($H14=R$9,MAX(0,L14-$D14),0)*$AA14</f>
        <v>0</v>
      </c>
      <c r="S14" s="55">
        <f ca="1" t="shared" si="35"/>
        <v>8</v>
      </c>
      <c r="T14" s="55">
        <f ca="1" t="shared" si="35"/>
        <v>0</v>
      </c>
      <c r="U14" s="55">
        <f ca="1" t="shared" ref="U14:W14" si="36">IF($H14=U$9,MAX(I14-L13,0),0)*$AA14</f>
        <v>0</v>
      </c>
      <c r="V14" s="55">
        <f ca="1" t="shared" si="36"/>
        <v>1</v>
      </c>
      <c r="W14" s="55">
        <f ca="1" t="shared" si="36"/>
        <v>0</v>
      </c>
      <c r="Y14" s="1"/>
      <c r="AA14" s="119">
        <f ca="1" t="shared" si="16"/>
        <v>1</v>
      </c>
      <c r="AB14" s="36">
        <f ca="1" t="shared" si="17"/>
        <v>2</v>
      </c>
      <c r="AC14" s="118">
        <f ca="1" t="shared" si="18"/>
        <v>1</v>
      </c>
      <c r="AE14" s="1"/>
      <c r="AG14" s="133">
        <f ca="1">VLOOKUP(F14,'Data Sources'!$L$3:$N$6,3,0)</f>
        <v>5</v>
      </c>
      <c r="AH14" s="134">
        <f ca="1">VLOOKUP(F14,'Data Sources'!$L$3:$O$6,4,0)</f>
        <v>1.9</v>
      </c>
      <c r="AI14" s="135">
        <f ca="1" t="shared" si="19"/>
        <v>3.1</v>
      </c>
      <c r="AK14" s="1"/>
      <c r="AM14" s="136">
        <f t="shared" si="20"/>
        <v>5</v>
      </c>
      <c r="AN14" s="137"/>
      <c r="AO14" s="137"/>
      <c r="AP14" s="149"/>
      <c r="AR14" s="150"/>
      <c r="AS14" s="149"/>
      <c r="AU14" s="1"/>
      <c r="AX14" s="29" t="s">
        <v>47</v>
      </c>
      <c r="AZ14" s="153">
        <v>0</v>
      </c>
      <c r="BA14" s="29"/>
      <c r="BB14" s="1"/>
      <c r="BE14" s="29" t="s">
        <v>47</v>
      </c>
      <c r="BG14" s="153">
        <v>0</v>
      </c>
      <c r="BH14" s="29"/>
      <c r="BI14" s="1"/>
      <c r="BL14" s="29" t="s">
        <v>47</v>
      </c>
      <c r="BN14" s="153">
        <v>0</v>
      </c>
      <c r="BO14" s="29"/>
      <c r="BP14" s="1"/>
    </row>
    <row r="15" ht="14.25" customHeight="1" spans="1:68">
      <c r="A15" s="48">
        <f t="shared" si="21"/>
        <v>5</v>
      </c>
      <c r="B15" s="49">
        <f ca="1" t="shared" si="7"/>
        <v>0.390048238790589</v>
      </c>
      <c r="C15" s="49">
        <f ca="1">VLOOKUP(B15,'Data Sources'!$C:$E,3)</f>
        <v>1</v>
      </c>
      <c r="D15" s="59">
        <f ca="1" t="shared" si="8"/>
        <v>6</v>
      </c>
      <c r="E15" s="49">
        <f ca="1" t="shared" si="9"/>
        <v>0.352999052221244</v>
      </c>
      <c r="F15" s="49" t="str">
        <f ca="1">VLOOKUP(E15,'Data Sources'!$J$4:$O$6,3)</f>
        <v>Hot Coffee</v>
      </c>
      <c r="G15" s="49">
        <f ca="1">VLOOKUP(E15,'Data Sources'!$J$4:$O$6,4)</f>
        <v>2</v>
      </c>
      <c r="H15" s="54">
        <f ca="1" t="shared" si="10"/>
        <v>1</v>
      </c>
      <c r="I15" s="54">
        <f ca="1" t="shared" ref="I15:K15" si="37">IF($H15=I$9,MAX(L14,$D15),L14)</f>
        <v>6</v>
      </c>
      <c r="J15" s="54">
        <f ca="1" t="shared" si="37"/>
        <v>13</v>
      </c>
      <c r="K15" s="54">
        <f ca="1" t="shared" si="37"/>
        <v>11</v>
      </c>
      <c r="L15" s="48">
        <f ca="1" t="shared" ref="L15:N15" si="38">IF($H15=L$9,I15+$G15,L14)</f>
        <v>8</v>
      </c>
      <c r="M15" s="48">
        <f ca="1" t="shared" si="38"/>
        <v>13</v>
      </c>
      <c r="N15" s="48">
        <f ca="1" t="shared" si="38"/>
        <v>11</v>
      </c>
      <c r="O15" s="79">
        <f ca="1" t="shared" ref="O15:Q15" si="39">+IF($H15=O$9,L15-$D15,0)</f>
        <v>2</v>
      </c>
      <c r="P15" s="79">
        <f ca="1" t="shared" si="39"/>
        <v>0</v>
      </c>
      <c r="Q15" s="79">
        <f ca="1" t="shared" si="39"/>
        <v>0</v>
      </c>
      <c r="R15" s="48">
        <f ca="1" t="shared" ref="R15:T15" si="40">+IF($H15=R$9,MAX(0,L15-$D15),0)*$AA15</f>
        <v>2</v>
      </c>
      <c r="S15" s="48">
        <f ca="1" t="shared" si="40"/>
        <v>0</v>
      </c>
      <c r="T15" s="48">
        <f ca="1" t="shared" si="40"/>
        <v>0</v>
      </c>
      <c r="U15" s="48">
        <f ca="1" t="shared" ref="U15:W15" si="41">IF($H15=U$9,MAX(I15-L14,0),0)*$AA15</f>
        <v>0</v>
      </c>
      <c r="V15" s="48">
        <f ca="1" t="shared" si="41"/>
        <v>0</v>
      </c>
      <c r="W15" s="48">
        <f ca="1" t="shared" si="41"/>
        <v>0</v>
      </c>
      <c r="Y15" s="1"/>
      <c r="AA15" s="119">
        <f ca="1" t="shared" si="16"/>
        <v>1</v>
      </c>
      <c r="AB15" s="36">
        <f ca="1" t="shared" si="17"/>
        <v>1</v>
      </c>
      <c r="AC15" s="118">
        <f ca="1" t="shared" si="18"/>
        <v>1</v>
      </c>
      <c r="AE15" s="1"/>
      <c r="AG15" s="133">
        <f ca="1">VLOOKUP(F15,'Data Sources'!$L$3:$N$6,3,0)</f>
        <v>4</v>
      </c>
      <c r="AH15" s="134">
        <f ca="1">VLOOKUP(F15,'Data Sources'!$L$3:$O$6,4,0)</f>
        <v>1.2</v>
      </c>
      <c r="AI15" s="135">
        <f ca="1" t="shared" si="19"/>
        <v>2.8</v>
      </c>
      <c r="AK15" s="1"/>
      <c r="AM15" s="136">
        <f t="shared" si="20"/>
        <v>6</v>
      </c>
      <c r="AN15" s="137"/>
      <c r="AO15" s="137"/>
      <c r="AP15" s="149"/>
      <c r="AR15" s="150"/>
      <c r="AS15" s="149"/>
      <c r="AU15" s="1"/>
      <c r="AX15" s="29" t="s">
        <v>48</v>
      </c>
      <c r="AZ15" s="153">
        <v>17500</v>
      </c>
      <c r="BA15" s="29"/>
      <c r="BB15" s="1"/>
      <c r="BE15" s="29" t="s">
        <v>48</v>
      </c>
      <c r="BG15" s="153">
        <v>17500</v>
      </c>
      <c r="BH15" s="29"/>
      <c r="BI15" s="1"/>
      <c r="BL15" s="29" t="s">
        <v>48</v>
      </c>
      <c r="BN15" s="153">
        <v>17500</v>
      </c>
      <c r="BO15" s="29"/>
      <c r="BP15" s="1"/>
    </row>
    <row r="16" ht="14.25" customHeight="1" spans="1:68">
      <c r="A16" s="55">
        <f t="shared" si="21"/>
        <v>6</v>
      </c>
      <c r="B16" s="56">
        <f ca="1" t="shared" si="7"/>
        <v>0.625263437944178</v>
      </c>
      <c r="C16" s="56">
        <f ca="1">VLOOKUP(B16,'Data Sources'!$C:$E,3)</f>
        <v>2</v>
      </c>
      <c r="D16" s="57">
        <f ca="1" t="shared" si="8"/>
        <v>8</v>
      </c>
      <c r="E16" s="56">
        <f ca="1" t="shared" si="9"/>
        <v>0.0303024955697626</v>
      </c>
      <c r="F16" s="56" t="str">
        <f ca="1">VLOOKUP(E16,'Data Sources'!$J$4:$O$6,3)</f>
        <v>Hot Coffee</v>
      </c>
      <c r="G16" s="56">
        <f ca="1">VLOOKUP(E16,'Data Sources'!$J$4:$O$6,4)</f>
        <v>2</v>
      </c>
      <c r="H16" s="58">
        <f ca="1" t="shared" si="10"/>
        <v>1</v>
      </c>
      <c r="I16" s="58">
        <f ca="1" t="shared" ref="I16:K16" si="42">IF($H16=I$9,MAX(L15,$D16),L15)</f>
        <v>8</v>
      </c>
      <c r="J16" s="58">
        <f ca="1" t="shared" si="42"/>
        <v>13</v>
      </c>
      <c r="K16" s="58">
        <f ca="1" t="shared" si="42"/>
        <v>11</v>
      </c>
      <c r="L16" s="48">
        <f ca="1" t="shared" ref="L16:N16" si="43">IF($H16=L$9,I16+$G16,L15)</f>
        <v>10</v>
      </c>
      <c r="M16" s="48">
        <f ca="1" t="shared" si="43"/>
        <v>13</v>
      </c>
      <c r="N16" s="48">
        <f ca="1" t="shared" si="43"/>
        <v>11</v>
      </c>
      <c r="O16" s="79">
        <f ca="1" t="shared" ref="O16:Q16" si="44">+IF($H16=O$9,L16-$D16,0)</f>
        <v>2</v>
      </c>
      <c r="P16" s="79">
        <f ca="1" t="shared" si="44"/>
        <v>0</v>
      </c>
      <c r="Q16" s="79">
        <f ca="1" t="shared" si="44"/>
        <v>0</v>
      </c>
      <c r="R16" s="55">
        <f ca="1" t="shared" ref="R16:T16" si="45">+IF($H16=R$9,MAX(0,L16-$D16),0)*$AA16</f>
        <v>2</v>
      </c>
      <c r="S16" s="55">
        <f ca="1" t="shared" si="45"/>
        <v>0</v>
      </c>
      <c r="T16" s="55">
        <f ca="1" t="shared" si="45"/>
        <v>0</v>
      </c>
      <c r="U16" s="55">
        <f ca="1" t="shared" ref="U16:W16" si="46">IF($H16=U$9,MAX(I16-L15,0),0)*$AA16</f>
        <v>0</v>
      </c>
      <c r="V16" s="55">
        <f ca="1" t="shared" si="46"/>
        <v>0</v>
      </c>
      <c r="W16" s="55">
        <f ca="1" t="shared" si="46"/>
        <v>0</v>
      </c>
      <c r="Y16" s="1"/>
      <c r="AA16" s="119">
        <f ca="1" t="shared" si="16"/>
        <v>1</v>
      </c>
      <c r="AB16" s="36">
        <f ca="1" t="shared" si="17"/>
        <v>1</v>
      </c>
      <c r="AC16" s="118">
        <f ca="1" t="shared" si="18"/>
        <v>1</v>
      </c>
      <c r="AE16" s="1"/>
      <c r="AG16" s="133">
        <f ca="1">VLOOKUP(F16,'Data Sources'!$L$3:$N$6,3,0)</f>
        <v>4</v>
      </c>
      <c r="AH16" s="134">
        <f ca="1">VLOOKUP(F16,'Data Sources'!$L$3:$O$6,4,0)</f>
        <v>1.2</v>
      </c>
      <c r="AI16" s="135">
        <f ca="1" t="shared" si="19"/>
        <v>2.8</v>
      </c>
      <c r="AK16" s="1"/>
      <c r="AM16" s="136">
        <f t="shared" si="20"/>
        <v>7</v>
      </c>
      <c r="AN16" s="137"/>
      <c r="AO16" s="137"/>
      <c r="AP16" s="149"/>
      <c r="AR16" s="150"/>
      <c r="AS16" s="149"/>
      <c r="AU16" s="1"/>
      <c r="AX16" s="29" t="s">
        <v>49</v>
      </c>
      <c r="AZ16" s="153">
        <v>0</v>
      </c>
      <c r="BA16" s="29"/>
      <c r="BB16" s="1"/>
      <c r="BE16" s="29" t="s">
        <v>49</v>
      </c>
      <c r="BG16" s="153">
        <v>0</v>
      </c>
      <c r="BH16" s="29"/>
      <c r="BI16" s="1"/>
      <c r="BL16" s="29" t="s">
        <v>49</v>
      </c>
      <c r="BN16" s="153">
        <v>0</v>
      </c>
      <c r="BO16" s="29"/>
      <c r="BP16" s="1"/>
    </row>
    <row r="17" ht="14.25" customHeight="1" spans="1:68">
      <c r="A17" s="48">
        <f t="shared" si="21"/>
        <v>7</v>
      </c>
      <c r="B17" s="49">
        <f ca="1" t="shared" si="7"/>
        <v>0.474033217352799</v>
      </c>
      <c r="C17" s="49">
        <f ca="1">VLOOKUP(B17,'Data Sources'!$C:$E,3)</f>
        <v>1</v>
      </c>
      <c r="D17" s="59">
        <f ca="1" t="shared" si="8"/>
        <v>9</v>
      </c>
      <c r="E17" s="49">
        <f ca="1" t="shared" si="9"/>
        <v>0.269768883982377</v>
      </c>
      <c r="F17" s="49" t="str">
        <f ca="1">VLOOKUP(E17,'Data Sources'!$J$4:$O$6,3)</f>
        <v>Hot Coffee</v>
      </c>
      <c r="G17" s="49">
        <f ca="1">VLOOKUP(E17,'Data Sources'!$J$4:$O$6,4)</f>
        <v>2</v>
      </c>
      <c r="H17" s="54">
        <f ca="1" t="shared" si="10"/>
        <v>1</v>
      </c>
      <c r="I17" s="54">
        <f ca="1" t="shared" ref="I17:K17" si="47">IF($H17=I$9,MAX(L16,$D17),L16)</f>
        <v>10</v>
      </c>
      <c r="J17" s="54">
        <f ca="1" t="shared" si="47"/>
        <v>13</v>
      </c>
      <c r="K17" s="54">
        <f ca="1" t="shared" si="47"/>
        <v>11</v>
      </c>
      <c r="L17" s="48">
        <f ca="1" t="shared" ref="L17:N17" si="48">IF($H17=L$9,I17+$G17,L16)</f>
        <v>12</v>
      </c>
      <c r="M17" s="48">
        <f ca="1" t="shared" si="48"/>
        <v>13</v>
      </c>
      <c r="N17" s="48">
        <f ca="1" t="shared" si="48"/>
        <v>11</v>
      </c>
      <c r="O17" s="79">
        <f ca="1" t="shared" ref="O17:Q17" si="49">+IF($H17=O$9,L17-$D17,0)</f>
        <v>3</v>
      </c>
      <c r="P17" s="79">
        <f ca="1" t="shared" si="49"/>
        <v>0</v>
      </c>
      <c r="Q17" s="79">
        <f ca="1" t="shared" si="49"/>
        <v>0</v>
      </c>
      <c r="R17" s="48">
        <f ca="1" t="shared" ref="R17:T17" si="50">+IF($H17=R$9,MAX(0,L17-$D17),0)*$AA17</f>
        <v>3</v>
      </c>
      <c r="S17" s="48">
        <f ca="1" t="shared" si="50"/>
        <v>0</v>
      </c>
      <c r="T17" s="48">
        <f ca="1" t="shared" si="50"/>
        <v>0</v>
      </c>
      <c r="U17" s="48">
        <f ca="1" t="shared" ref="U17:W17" si="51">IF($H17=U$9,MAX(I17-L16,0),0)*$AA17</f>
        <v>0</v>
      </c>
      <c r="V17" s="48">
        <f ca="1" t="shared" si="51"/>
        <v>0</v>
      </c>
      <c r="W17" s="48">
        <f ca="1" t="shared" si="51"/>
        <v>0</v>
      </c>
      <c r="Y17" s="1"/>
      <c r="AA17" s="119">
        <f ca="1" t="shared" si="16"/>
        <v>1</v>
      </c>
      <c r="AB17" s="36">
        <f ca="1" t="shared" si="17"/>
        <v>1</v>
      </c>
      <c r="AC17" s="118">
        <f ca="1" t="shared" si="18"/>
        <v>1</v>
      </c>
      <c r="AE17" s="1"/>
      <c r="AG17" s="133">
        <f ca="1">VLOOKUP(F17,'Data Sources'!$L$3:$N$6,3,0)</f>
        <v>4</v>
      </c>
      <c r="AH17" s="134">
        <f ca="1">VLOOKUP(F17,'Data Sources'!$L$3:$O$6,4,0)</f>
        <v>1.2</v>
      </c>
      <c r="AI17" s="135">
        <f ca="1" t="shared" si="19"/>
        <v>2.8</v>
      </c>
      <c r="AK17" s="1"/>
      <c r="AM17" s="136">
        <f t="shared" si="20"/>
        <v>8</v>
      </c>
      <c r="AN17" s="137"/>
      <c r="AO17" s="137"/>
      <c r="AP17" s="149"/>
      <c r="AR17" s="150"/>
      <c r="AS17" s="149"/>
      <c r="AU17" s="1"/>
      <c r="AX17" s="161" t="s">
        <v>50</v>
      </c>
      <c r="AY17" s="161"/>
      <c r="AZ17" s="162">
        <v>0</v>
      </c>
      <c r="BA17" s="29"/>
      <c r="BB17" s="1"/>
      <c r="BE17" s="161" t="s">
        <v>50</v>
      </c>
      <c r="BF17" s="161"/>
      <c r="BG17" s="162">
        <v>0</v>
      </c>
      <c r="BH17" s="29"/>
      <c r="BI17" s="1"/>
      <c r="BL17" s="161" t="s">
        <v>50</v>
      </c>
      <c r="BM17" s="161"/>
      <c r="BN17" s="162">
        <v>0</v>
      </c>
      <c r="BO17" s="29"/>
      <c r="BP17" s="1"/>
    </row>
    <row r="18" ht="14.25" customHeight="1" spans="1:68">
      <c r="A18" s="55">
        <f t="shared" si="21"/>
        <v>8</v>
      </c>
      <c r="B18" s="56">
        <f ca="1" t="shared" si="7"/>
        <v>0.621568031555712</v>
      </c>
      <c r="C18" s="56">
        <f ca="1">VLOOKUP(B18,'Data Sources'!$C:$E,3)</f>
        <v>2</v>
      </c>
      <c r="D18" s="57">
        <f ca="1" t="shared" si="8"/>
        <v>11</v>
      </c>
      <c r="E18" s="56">
        <f ca="1" t="shared" si="9"/>
        <v>0.353963731790278</v>
      </c>
      <c r="F18" s="56" t="str">
        <f ca="1">VLOOKUP(E18,'Data Sources'!$J$4:$O$6,3)</f>
        <v>Hot Coffee</v>
      </c>
      <c r="G18" s="56">
        <f ca="1">VLOOKUP(E18,'Data Sources'!$J$4:$O$6,4)</f>
        <v>2</v>
      </c>
      <c r="H18" s="58">
        <f ca="1" t="shared" si="10"/>
        <v>3</v>
      </c>
      <c r="I18" s="58">
        <f ca="1" t="shared" ref="I18:K18" si="52">IF($H18=I$9,MAX(L17,$D18),L17)</f>
        <v>12</v>
      </c>
      <c r="J18" s="58">
        <f ca="1" t="shared" si="52"/>
        <v>13</v>
      </c>
      <c r="K18" s="58">
        <f ca="1" t="shared" si="52"/>
        <v>11</v>
      </c>
      <c r="L18" s="48">
        <f ca="1" t="shared" ref="L18:N18" si="53">IF($H18=L$9,I18+$G18,L17)</f>
        <v>12</v>
      </c>
      <c r="M18" s="48">
        <f ca="1" t="shared" si="53"/>
        <v>13</v>
      </c>
      <c r="N18" s="48">
        <f ca="1" t="shared" si="53"/>
        <v>13</v>
      </c>
      <c r="O18" s="79">
        <f ca="1" t="shared" ref="O18:Q18" si="54">+IF($H18=O$9,L18-$D18,0)</f>
        <v>0</v>
      </c>
      <c r="P18" s="79">
        <f ca="1" t="shared" si="54"/>
        <v>0</v>
      </c>
      <c r="Q18" s="79">
        <f ca="1" t="shared" si="54"/>
        <v>2</v>
      </c>
      <c r="R18" s="55">
        <f ca="1" t="shared" ref="R18:T18" si="55">+IF($H18=R$9,MAX(0,L18-$D18),0)*$AA18</f>
        <v>0</v>
      </c>
      <c r="S18" s="55">
        <f ca="1" t="shared" si="55"/>
        <v>0</v>
      </c>
      <c r="T18" s="55">
        <f ca="1" t="shared" si="55"/>
        <v>2</v>
      </c>
      <c r="U18" s="55">
        <f ca="1" t="shared" ref="U18:W18" si="56">IF($H18=U$9,MAX(I18-L17,0),0)*$AA18</f>
        <v>0</v>
      </c>
      <c r="V18" s="55">
        <f ca="1" t="shared" si="56"/>
        <v>0</v>
      </c>
      <c r="W18" s="55">
        <f ca="1" t="shared" si="56"/>
        <v>0</v>
      </c>
      <c r="Y18" s="1"/>
      <c r="AA18" s="119">
        <f ca="1" t="shared" si="16"/>
        <v>1</v>
      </c>
      <c r="AB18" s="36">
        <f ca="1" t="shared" si="17"/>
        <v>3</v>
      </c>
      <c r="AC18" s="118">
        <f ca="1" t="shared" si="18"/>
        <v>1</v>
      </c>
      <c r="AE18" s="1"/>
      <c r="AG18" s="133">
        <f ca="1">VLOOKUP(F18,'Data Sources'!$L$3:$N$6,3,0)</f>
        <v>4</v>
      </c>
      <c r="AH18" s="134">
        <f ca="1">VLOOKUP(F18,'Data Sources'!$L$3:$O$6,4,0)</f>
        <v>1.2</v>
      </c>
      <c r="AI18" s="135">
        <f ca="1" t="shared" si="19"/>
        <v>2.8</v>
      </c>
      <c r="AK18" s="1"/>
      <c r="AM18" s="136">
        <f t="shared" si="20"/>
        <v>9</v>
      </c>
      <c r="AN18" s="137"/>
      <c r="AO18" s="137"/>
      <c r="AP18" s="149"/>
      <c r="AR18" s="150"/>
      <c r="AS18" s="149"/>
      <c r="AU18" s="1"/>
      <c r="AW18" s="122" t="s">
        <v>51</v>
      </c>
      <c r="AZ18" s="153">
        <f>+SUM(AZ14:AZ17)</f>
        <v>17500</v>
      </c>
      <c r="BA18" s="29"/>
      <c r="BB18" s="1"/>
      <c r="BD18" s="122" t="s">
        <v>51</v>
      </c>
      <c r="BG18" s="153">
        <f>+SUM(BG14:BG17)</f>
        <v>17500</v>
      </c>
      <c r="BH18" s="29"/>
      <c r="BI18" s="1"/>
      <c r="BK18" s="122" t="s">
        <v>51</v>
      </c>
      <c r="BN18" s="153">
        <f>+SUM(BN14:BN17)</f>
        <v>17500</v>
      </c>
      <c r="BO18" s="29"/>
      <c r="BP18" s="1"/>
    </row>
    <row r="19" ht="14.25" customHeight="1" spans="1:68">
      <c r="A19" s="48">
        <f t="shared" si="21"/>
        <v>9</v>
      </c>
      <c r="B19" s="49">
        <f ca="1" t="shared" si="7"/>
        <v>0.752028914505803</v>
      </c>
      <c r="C19" s="49">
        <f ca="1">VLOOKUP(B19,'Data Sources'!$C:$E,3)</f>
        <v>2</v>
      </c>
      <c r="D19" s="59">
        <f ca="1" t="shared" si="8"/>
        <v>13</v>
      </c>
      <c r="E19" s="49">
        <f ca="1" t="shared" si="9"/>
        <v>0.453948871782742</v>
      </c>
      <c r="F19" s="49" t="str">
        <f ca="1">VLOOKUP(E19,'Data Sources'!$J$4:$O$6,3)</f>
        <v>Hot Coffee</v>
      </c>
      <c r="G19" s="49">
        <f ca="1">VLOOKUP(E19,'Data Sources'!$J$4:$O$6,4)</f>
        <v>2</v>
      </c>
      <c r="H19" s="54">
        <f ca="1" t="shared" si="10"/>
        <v>1</v>
      </c>
      <c r="I19" s="54">
        <f ca="1" t="shared" ref="I19:K19" si="57">IF($H19=I$9,MAX(L18,$D19),L18)</f>
        <v>13</v>
      </c>
      <c r="J19" s="54">
        <f ca="1" t="shared" si="57"/>
        <v>13</v>
      </c>
      <c r="K19" s="54">
        <f ca="1" t="shared" si="57"/>
        <v>13</v>
      </c>
      <c r="L19" s="48">
        <f ca="1" t="shared" ref="L19:N19" si="58">IF($H19=L$9,I19+$G19,L18)</f>
        <v>15</v>
      </c>
      <c r="M19" s="48">
        <f ca="1" t="shared" si="58"/>
        <v>13</v>
      </c>
      <c r="N19" s="48">
        <f ca="1" t="shared" si="58"/>
        <v>13</v>
      </c>
      <c r="O19" s="79">
        <f ca="1" t="shared" ref="O19:Q19" si="59">+IF($H19=O$9,L19-$D19,0)</f>
        <v>2</v>
      </c>
      <c r="P19" s="79">
        <f ca="1" t="shared" si="59"/>
        <v>0</v>
      </c>
      <c r="Q19" s="79">
        <f ca="1" t="shared" si="59"/>
        <v>0</v>
      </c>
      <c r="R19" s="48">
        <f ca="1" t="shared" ref="R19:T19" si="60">+IF($H19=R$9,MAX(0,L19-$D19),0)*$AA19</f>
        <v>2</v>
      </c>
      <c r="S19" s="48">
        <f ca="1" t="shared" si="60"/>
        <v>0</v>
      </c>
      <c r="T19" s="48">
        <f ca="1" t="shared" si="60"/>
        <v>0</v>
      </c>
      <c r="U19" s="48">
        <f ca="1" t="shared" ref="U19:W19" si="61">IF($H19=U$9,MAX(I19-L18,0),0)*$AA19</f>
        <v>1</v>
      </c>
      <c r="V19" s="48">
        <f ca="1" t="shared" si="61"/>
        <v>0</v>
      </c>
      <c r="W19" s="48">
        <f ca="1" t="shared" si="61"/>
        <v>0</v>
      </c>
      <c r="Y19" s="1"/>
      <c r="AA19" s="119">
        <f ca="1" t="shared" si="16"/>
        <v>1</v>
      </c>
      <c r="AB19" s="36">
        <f ca="1" t="shared" si="17"/>
        <v>1</v>
      </c>
      <c r="AC19" s="118">
        <f ca="1" t="shared" si="18"/>
        <v>1</v>
      </c>
      <c r="AE19" s="1"/>
      <c r="AG19" s="133">
        <f ca="1">VLOOKUP(F19,'Data Sources'!$L$3:$N$6,3,0)</f>
        <v>4</v>
      </c>
      <c r="AH19" s="134">
        <f ca="1">VLOOKUP(F19,'Data Sources'!$L$3:$O$6,4,0)</f>
        <v>1.2</v>
      </c>
      <c r="AI19" s="135">
        <f ca="1" t="shared" si="19"/>
        <v>2.8</v>
      </c>
      <c r="AK19" s="1"/>
      <c r="AM19" s="136">
        <f t="shared" si="20"/>
        <v>10</v>
      </c>
      <c r="AN19" s="137"/>
      <c r="AO19" s="137"/>
      <c r="AP19" s="149"/>
      <c r="AR19" s="150"/>
      <c r="AS19" s="149"/>
      <c r="AU19" s="1"/>
      <c r="AZ19" s="153"/>
      <c r="BA19" s="29"/>
      <c r="BB19" s="1"/>
      <c r="BG19" s="153"/>
      <c r="BH19" s="29"/>
      <c r="BI19" s="1"/>
      <c r="BN19" s="153"/>
      <c r="BO19" s="29"/>
      <c r="BP19" s="1"/>
    </row>
    <row r="20" ht="14.25" customHeight="1" spans="1:68">
      <c r="A20" s="55">
        <f t="shared" si="21"/>
        <v>10</v>
      </c>
      <c r="B20" s="56">
        <f ca="1" t="shared" si="7"/>
        <v>0.293375119492179</v>
      </c>
      <c r="C20" s="56">
        <f ca="1">VLOOKUP(B20,'Data Sources'!$C:$E,3)</f>
        <v>1</v>
      </c>
      <c r="D20" s="57">
        <f ca="1" t="shared" si="8"/>
        <v>14</v>
      </c>
      <c r="E20" s="56">
        <f ca="1" t="shared" si="9"/>
        <v>0.852330377741181</v>
      </c>
      <c r="F20" s="56" t="str">
        <f ca="1">VLOOKUP(E20,'Data Sources'!$J$4:$O$6,3)</f>
        <v>Blended Drink</v>
      </c>
      <c r="G20" s="56">
        <f ca="1">VLOOKUP(E20,'Data Sources'!$J$4:$O$6,4)</f>
        <v>8</v>
      </c>
      <c r="H20" s="58">
        <f ca="1" t="shared" si="10"/>
        <v>2</v>
      </c>
      <c r="I20" s="58">
        <f ca="1" t="shared" ref="I20:K20" si="62">IF($H20=I$9,MAX(L19,$D20),L19)</f>
        <v>15</v>
      </c>
      <c r="J20" s="58">
        <f ca="1" t="shared" si="62"/>
        <v>14</v>
      </c>
      <c r="K20" s="58">
        <f ca="1" t="shared" si="62"/>
        <v>13</v>
      </c>
      <c r="L20" s="48">
        <f ca="1" t="shared" ref="L20:N20" si="63">IF($H20=L$9,I20+$G20,L19)</f>
        <v>15</v>
      </c>
      <c r="M20" s="48">
        <f ca="1" t="shared" si="63"/>
        <v>22</v>
      </c>
      <c r="N20" s="48">
        <f ca="1" t="shared" si="63"/>
        <v>13</v>
      </c>
      <c r="O20" s="79">
        <f ca="1" t="shared" ref="O20:Q20" si="64">+IF($H20=O$9,L20-$D20,0)</f>
        <v>0</v>
      </c>
      <c r="P20" s="79">
        <f ca="1" t="shared" si="64"/>
        <v>8</v>
      </c>
      <c r="Q20" s="79">
        <f ca="1" t="shared" si="64"/>
        <v>0</v>
      </c>
      <c r="R20" s="55">
        <f ca="1" t="shared" ref="R20:T20" si="65">+IF($H20=R$9,MAX(0,L20-$D20),0)*$AA20</f>
        <v>0</v>
      </c>
      <c r="S20" s="55">
        <f ca="1" t="shared" si="65"/>
        <v>8</v>
      </c>
      <c r="T20" s="55">
        <f ca="1" t="shared" si="65"/>
        <v>0</v>
      </c>
      <c r="U20" s="55">
        <f ca="1" t="shared" ref="U20:W20" si="66">IF($H20=U$9,MAX(I20-L19,0),0)*$AA20</f>
        <v>0</v>
      </c>
      <c r="V20" s="55">
        <f ca="1" t="shared" si="66"/>
        <v>1</v>
      </c>
      <c r="W20" s="55">
        <f ca="1" t="shared" si="66"/>
        <v>0</v>
      </c>
      <c r="Y20" s="1"/>
      <c r="AA20" s="119">
        <f ca="1" t="shared" si="16"/>
        <v>1</v>
      </c>
      <c r="AB20" s="36">
        <f ca="1" t="shared" si="17"/>
        <v>2</v>
      </c>
      <c r="AC20" s="118">
        <f ca="1" t="shared" si="18"/>
        <v>1</v>
      </c>
      <c r="AE20" s="1"/>
      <c r="AG20" s="133">
        <f ca="1">VLOOKUP(F20,'Data Sources'!$L$3:$N$6,3,0)</f>
        <v>5</v>
      </c>
      <c r="AH20" s="134">
        <f ca="1">VLOOKUP(F20,'Data Sources'!$L$3:$O$6,4,0)</f>
        <v>1.9</v>
      </c>
      <c r="AI20" s="135">
        <f ca="1" t="shared" si="19"/>
        <v>3.1</v>
      </c>
      <c r="AK20" s="1"/>
      <c r="AM20" s="136">
        <f t="shared" si="20"/>
        <v>11</v>
      </c>
      <c r="AN20" s="137"/>
      <c r="AO20" s="137"/>
      <c r="AP20" s="149"/>
      <c r="AR20" s="150"/>
      <c r="AS20" s="149"/>
      <c r="AU20" s="1"/>
      <c r="AX20" s="27" t="s">
        <v>52</v>
      </c>
      <c r="AY20" s="122"/>
      <c r="AZ20" s="159">
        <f>+AZ11-AZ18</f>
        <v>-17500</v>
      </c>
      <c r="BA20" s="29"/>
      <c r="BB20" s="1"/>
      <c r="BE20" s="27" t="s">
        <v>52</v>
      </c>
      <c r="BF20" s="122"/>
      <c r="BG20" s="159">
        <f>+BG11-BG18</f>
        <v>-17500</v>
      </c>
      <c r="BH20" s="29"/>
      <c r="BI20" s="1"/>
      <c r="BL20" s="27" t="s">
        <v>52</v>
      </c>
      <c r="BM20" s="122"/>
      <c r="BN20" s="159">
        <f>+BN11-BN18</f>
        <v>-17500</v>
      </c>
      <c r="BO20" s="29"/>
      <c r="BP20" s="1"/>
    </row>
    <row r="21" ht="14.25" customHeight="1" spans="1:68">
      <c r="A21" s="48">
        <f t="shared" si="21"/>
        <v>11</v>
      </c>
      <c r="B21" s="49">
        <f ca="1" t="shared" si="7"/>
        <v>0.63297348810753</v>
      </c>
      <c r="C21" s="49">
        <f ca="1">VLOOKUP(B21,'Data Sources'!$C:$E,3)</f>
        <v>2</v>
      </c>
      <c r="D21" s="59">
        <f ca="1" t="shared" si="8"/>
        <v>16</v>
      </c>
      <c r="E21" s="49">
        <f ca="1" t="shared" si="9"/>
        <v>0.174994117926978</v>
      </c>
      <c r="F21" s="49" t="str">
        <f ca="1">VLOOKUP(E21,'Data Sources'!$J$4:$O$6,3)</f>
        <v>Hot Coffee</v>
      </c>
      <c r="G21" s="49">
        <f ca="1">VLOOKUP(E21,'Data Sources'!$J$4:$O$6,4)</f>
        <v>2</v>
      </c>
      <c r="H21" s="54">
        <f ca="1" t="shared" si="10"/>
        <v>3</v>
      </c>
      <c r="I21" s="54">
        <f ca="1" t="shared" ref="I21:K21" si="67">IF($H21=I$9,MAX(L20,$D21),L20)</f>
        <v>15</v>
      </c>
      <c r="J21" s="54">
        <f ca="1" t="shared" si="67"/>
        <v>22</v>
      </c>
      <c r="K21" s="54">
        <f ca="1" t="shared" si="67"/>
        <v>16</v>
      </c>
      <c r="L21" s="48">
        <f ca="1" t="shared" ref="L21:N21" si="68">IF($H21=L$9,I21+$G21,L20)</f>
        <v>15</v>
      </c>
      <c r="M21" s="48">
        <f ca="1" t="shared" si="68"/>
        <v>22</v>
      </c>
      <c r="N21" s="48">
        <f ca="1" t="shared" si="68"/>
        <v>18</v>
      </c>
      <c r="O21" s="79">
        <f ca="1" t="shared" ref="O21:Q21" si="69">+IF($H21=O$9,L21-$D21,0)</f>
        <v>0</v>
      </c>
      <c r="P21" s="79">
        <f ca="1" t="shared" si="69"/>
        <v>0</v>
      </c>
      <c r="Q21" s="79">
        <f ca="1" t="shared" si="69"/>
        <v>2</v>
      </c>
      <c r="R21" s="48">
        <f ca="1" t="shared" ref="R21:T21" si="70">+IF($H21=R$9,MAX(0,L21-$D21),0)*$AA21</f>
        <v>0</v>
      </c>
      <c r="S21" s="48">
        <f ca="1" t="shared" si="70"/>
        <v>0</v>
      </c>
      <c r="T21" s="48">
        <f ca="1" t="shared" si="70"/>
        <v>2</v>
      </c>
      <c r="U21" s="48">
        <f ca="1" t="shared" ref="U21:W21" si="71">IF($H21=U$9,MAX(I21-L20,0),0)*$AA21</f>
        <v>0</v>
      </c>
      <c r="V21" s="48">
        <f ca="1" t="shared" si="71"/>
        <v>0</v>
      </c>
      <c r="W21" s="48">
        <f ca="1" t="shared" si="71"/>
        <v>3</v>
      </c>
      <c r="Y21" s="1"/>
      <c r="AA21" s="119">
        <f ca="1" t="shared" si="16"/>
        <v>1</v>
      </c>
      <c r="AB21" s="36">
        <f ca="1" t="shared" si="17"/>
        <v>3</v>
      </c>
      <c r="AC21" s="118">
        <f ca="1" t="shared" si="18"/>
        <v>1</v>
      </c>
      <c r="AE21" s="1"/>
      <c r="AG21" s="133">
        <f ca="1">VLOOKUP(F21,'Data Sources'!$L$3:$N$6,3,0)</f>
        <v>4</v>
      </c>
      <c r="AH21" s="134">
        <f ca="1">VLOOKUP(F21,'Data Sources'!$L$3:$O$6,4,0)</f>
        <v>1.2</v>
      </c>
      <c r="AI21" s="135">
        <f ca="1" t="shared" si="19"/>
        <v>2.8</v>
      </c>
      <c r="AK21" s="1"/>
      <c r="AM21" s="136">
        <f t="shared" si="20"/>
        <v>12</v>
      </c>
      <c r="AN21" s="137"/>
      <c r="AO21" s="137"/>
      <c r="AP21" s="149"/>
      <c r="AR21" s="150"/>
      <c r="AS21" s="149"/>
      <c r="AU21" s="1"/>
      <c r="AZ21" s="153"/>
      <c r="BA21" s="29"/>
      <c r="BB21" s="1"/>
      <c r="BG21" s="153"/>
      <c r="BH21" s="29"/>
      <c r="BI21" s="1"/>
      <c r="BN21" s="153"/>
      <c r="BO21" s="29"/>
      <c r="BP21" s="1"/>
    </row>
    <row r="22" ht="14.25" customHeight="1" spans="1:68">
      <c r="A22" s="55">
        <f t="shared" si="21"/>
        <v>12</v>
      </c>
      <c r="B22" s="56">
        <f ca="1" t="shared" si="7"/>
        <v>0.300174065480787</v>
      </c>
      <c r="C22" s="56">
        <f ca="1">VLOOKUP(B22,'Data Sources'!$C:$E,3)</f>
        <v>1</v>
      </c>
      <c r="D22" s="57">
        <f ca="1" t="shared" si="8"/>
        <v>17</v>
      </c>
      <c r="E22" s="56">
        <f ca="1" t="shared" si="9"/>
        <v>0.843106139507997</v>
      </c>
      <c r="F22" s="56" t="str">
        <f ca="1">VLOOKUP(E22,'Data Sources'!$J$4:$O$6,3)</f>
        <v>Blended Drink</v>
      </c>
      <c r="G22" s="56">
        <f ca="1">VLOOKUP(E22,'Data Sources'!$J$4:$O$6,4)</f>
        <v>8</v>
      </c>
      <c r="H22" s="58">
        <f ca="1" t="shared" si="10"/>
        <v>1</v>
      </c>
      <c r="I22" s="58">
        <f ca="1" t="shared" ref="I22:K22" si="72">IF($H22=I$9,MAX(L21,$D22),L21)</f>
        <v>17</v>
      </c>
      <c r="J22" s="58">
        <f ca="1" t="shared" si="72"/>
        <v>22</v>
      </c>
      <c r="K22" s="58">
        <f ca="1" t="shared" si="72"/>
        <v>18</v>
      </c>
      <c r="L22" s="48">
        <f ca="1" t="shared" ref="L22:N22" si="73">IF($H22=L$9,I22+$G22,L21)</f>
        <v>25</v>
      </c>
      <c r="M22" s="48">
        <f ca="1" t="shared" si="73"/>
        <v>22</v>
      </c>
      <c r="N22" s="48">
        <f ca="1" t="shared" si="73"/>
        <v>18</v>
      </c>
      <c r="O22" s="79">
        <f ca="1" t="shared" ref="O22:Q22" si="74">+IF($H22=O$9,L22-$D22,0)</f>
        <v>8</v>
      </c>
      <c r="P22" s="79">
        <f ca="1" t="shared" si="74"/>
        <v>0</v>
      </c>
      <c r="Q22" s="79">
        <f ca="1" t="shared" si="74"/>
        <v>0</v>
      </c>
      <c r="R22" s="55">
        <f ca="1" t="shared" ref="R22:T22" si="75">+IF($H22=R$9,MAX(0,L22-$D22),0)*$AA22</f>
        <v>8</v>
      </c>
      <c r="S22" s="55">
        <f ca="1" t="shared" si="75"/>
        <v>0</v>
      </c>
      <c r="T22" s="55">
        <f ca="1" t="shared" si="75"/>
        <v>0</v>
      </c>
      <c r="U22" s="55">
        <f ca="1" t="shared" ref="U22:W22" si="76">IF($H22=U$9,MAX(I22-L21,0),0)*$AA22</f>
        <v>2</v>
      </c>
      <c r="V22" s="55">
        <f ca="1" t="shared" si="76"/>
        <v>0</v>
      </c>
      <c r="W22" s="55">
        <f ca="1" t="shared" si="76"/>
        <v>0</v>
      </c>
      <c r="Y22" s="1"/>
      <c r="AA22" s="119">
        <f ca="1" t="shared" si="16"/>
        <v>1</v>
      </c>
      <c r="AB22" s="36">
        <f ca="1" t="shared" si="17"/>
        <v>1</v>
      </c>
      <c r="AC22" s="118">
        <f ca="1" t="shared" si="18"/>
        <v>1</v>
      </c>
      <c r="AE22" s="1"/>
      <c r="AG22" s="133">
        <f ca="1">VLOOKUP(F22,'Data Sources'!$L$3:$N$6,3,0)</f>
        <v>5</v>
      </c>
      <c r="AH22" s="134">
        <f ca="1">VLOOKUP(F22,'Data Sources'!$L$3:$O$6,4,0)</f>
        <v>1.9</v>
      </c>
      <c r="AI22" s="135">
        <f ca="1" t="shared" si="19"/>
        <v>3.1</v>
      </c>
      <c r="AK22" s="1"/>
      <c r="AM22" s="136">
        <f t="shared" si="20"/>
        <v>13</v>
      </c>
      <c r="AN22" s="137"/>
      <c r="AO22" s="137"/>
      <c r="AP22" s="149"/>
      <c r="AR22" s="150"/>
      <c r="AS22" s="149"/>
      <c r="AU22" s="1"/>
      <c r="AV22" s="1"/>
      <c r="AW22" s="1"/>
      <c r="AX22" s="1"/>
      <c r="AY22" s="1"/>
      <c r="AZ22" s="163"/>
      <c r="BA22" s="1"/>
      <c r="BB22" s="1"/>
      <c r="BC22" s="1"/>
      <c r="BD22" s="1"/>
      <c r="BE22" s="1"/>
      <c r="BF22" s="1"/>
      <c r="BG22" s="163"/>
      <c r="BH22" s="1"/>
      <c r="BI22" s="1"/>
      <c r="BJ22" s="1"/>
      <c r="BK22" s="1"/>
      <c r="BL22" s="1"/>
      <c r="BM22" s="1"/>
      <c r="BN22" s="163"/>
      <c r="BO22" s="1"/>
      <c r="BP22" s="1"/>
    </row>
    <row r="23" ht="14.25" customHeight="1" spans="1:68">
      <c r="A23" s="48">
        <f t="shared" si="21"/>
        <v>13</v>
      </c>
      <c r="B23" s="49">
        <f ca="1" t="shared" si="7"/>
        <v>0.648324418747903</v>
      </c>
      <c r="C23" s="49">
        <f ca="1">VLOOKUP(B23,'Data Sources'!$C:$E,3)</f>
        <v>2</v>
      </c>
      <c r="D23" s="59">
        <f ca="1" t="shared" si="8"/>
        <v>19</v>
      </c>
      <c r="E23" s="49">
        <f ca="1" t="shared" si="9"/>
        <v>0.432710980251129</v>
      </c>
      <c r="F23" s="49" t="str">
        <f ca="1">VLOOKUP(E23,'Data Sources'!$J$4:$O$6,3)</f>
        <v>Hot Coffee</v>
      </c>
      <c r="G23" s="49">
        <f ca="1">VLOOKUP(E23,'Data Sources'!$J$4:$O$6,4)</f>
        <v>2</v>
      </c>
      <c r="H23" s="54">
        <f ca="1" t="shared" si="10"/>
        <v>3</v>
      </c>
      <c r="I23" s="54">
        <f ca="1" t="shared" ref="I23:K23" si="77">IF($H23=I$9,MAX(L22,$D23),L22)</f>
        <v>25</v>
      </c>
      <c r="J23" s="54">
        <f ca="1" t="shared" si="77"/>
        <v>22</v>
      </c>
      <c r="K23" s="54">
        <f ca="1" t="shared" si="77"/>
        <v>19</v>
      </c>
      <c r="L23" s="48">
        <f ca="1" t="shared" ref="L23:N23" si="78">IF($H23=L$9,I23+$G23,L22)</f>
        <v>25</v>
      </c>
      <c r="M23" s="48">
        <f ca="1" t="shared" si="78"/>
        <v>22</v>
      </c>
      <c r="N23" s="48">
        <f ca="1" t="shared" si="78"/>
        <v>21</v>
      </c>
      <c r="O23" s="79">
        <f ca="1" t="shared" ref="O23:Q23" si="79">+IF($H23=O$9,L23-$D23,0)</f>
        <v>0</v>
      </c>
      <c r="P23" s="79">
        <f ca="1" t="shared" si="79"/>
        <v>0</v>
      </c>
      <c r="Q23" s="79">
        <f ca="1" t="shared" si="79"/>
        <v>2</v>
      </c>
      <c r="R23" s="48">
        <f ca="1" t="shared" ref="R23:T23" si="80">+IF($H23=R$9,MAX(0,L23-$D23),0)*$AA23</f>
        <v>0</v>
      </c>
      <c r="S23" s="48">
        <f ca="1" t="shared" si="80"/>
        <v>0</v>
      </c>
      <c r="T23" s="48">
        <f ca="1" t="shared" si="80"/>
        <v>2</v>
      </c>
      <c r="U23" s="48">
        <f ca="1" t="shared" ref="U23:W23" si="81">IF($H23=U$9,MAX(I23-L22,0),0)*$AA23</f>
        <v>0</v>
      </c>
      <c r="V23" s="48">
        <f ca="1" t="shared" si="81"/>
        <v>0</v>
      </c>
      <c r="W23" s="48">
        <f ca="1" t="shared" si="81"/>
        <v>1</v>
      </c>
      <c r="Y23" s="1"/>
      <c r="AA23" s="119">
        <f ca="1" t="shared" si="16"/>
        <v>1</v>
      </c>
      <c r="AB23" s="36">
        <f ca="1" t="shared" si="17"/>
        <v>3</v>
      </c>
      <c r="AC23" s="118">
        <f ca="1" t="shared" si="18"/>
        <v>1</v>
      </c>
      <c r="AE23" s="1"/>
      <c r="AG23" s="133">
        <f ca="1">VLOOKUP(F23,'Data Sources'!$L$3:$N$6,3,0)</f>
        <v>4</v>
      </c>
      <c r="AH23" s="134">
        <f ca="1">VLOOKUP(F23,'Data Sources'!$L$3:$O$6,4,0)</f>
        <v>1.2</v>
      </c>
      <c r="AI23" s="135">
        <f ca="1" t="shared" si="19"/>
        <v>2.8</v>
      </c>
      <c r="AK23" s="1"/>
      <c r="AM23" s="136">
        <f t="shared" si="20"/>
        <v>14</v>
      </c>
      <c r="AN23" s="137"/>
      <c r="AO23" s="137"/>
      <c r="AP23" s="149"/>
      <c r="AR23" s="150"/>
      <c r="AS23" s="149"/>
      <c r="AU23" s="1"/>
      <c r="AZ23" s="153"/>
      <c r="BA23" s="29"/>
      <c r="BB23" s="1"/>
      <c r="BG23" s="153"/>
      <c r="BH23" s="29"/>
      <c r="BI23" s="1"/>
      <c r="BN23" s="153"/>
      <c r="BO23" s="29"/>
      <c r="BP23" s="1"/>
    </row>
    <row r="24" ht="14.25" customHeight="1" spans="1:68">
      <c r="A24" s="55">
        <f t="shared" si="21"/>
        <v>14</v>
      </c>
      <c r="B24" s="56">
        <f ca="1" t="shared" si="7"/>
        <v>0.0869828117185674</v>
      </c>
      <c r="C24" s="56">
        <f ca="1">VLOOKUP(B24,'Data Sources'!$C:$E,3)</f>
        <v>1</v>
      </c>
      <c r="D24" s="57">
        <f ca="1" t="shared" si="8"/>
        <v>20</v>
      </c>
      <c r="E24" s="56">
        <f ca="1" t="shared" si="9"/>
        <v>0.0841060086215337</v>
      </c>
      <c r="F24" s="56" t="str">
        <f ca="1">VLOOKUP(E24,'Data Sources'!$J$4:$O$6,3)</f>
        <v>Hot Coffee</v>
      </c>
      <c r="G24" s="56">
        <f ca="1">VLOOKUP(E24,'Data Sources'!$J$4:$O$6,4)</f>
        <v>2</v>
      </c>
      <c r="H24" s="58">
        <f ca="1" t="shared" si="10"/>
        <v>3</v>
      </c>
      <c r="I24" s="58">
        <f ca="1" t="shared" ref="I24:K24" si="82">IF($H24=I$9,MAX(L23,$D24),L23)</f>
        <v>25</v>
      </c>
      <c r="J24" s="58">
        <f ca="1" t="shared" si="82"/>
        <v>22</v>
      </c>
      <c r="K24" s="58">
        <f ca="1" t="shared" si="82"/>
        <v>21</v>
      </c>
      <c r="L24" s="48">
        <f ca="1" t="shared" ref="L24:N24" si="83">IF($H24=L$9,I24+$G24,L23)</f>
        <v>25</v>
      </c>
      <c r="M24" s="48">
        <f ca="1" t="shared" si="83"/>
        <v>22</v>
      </c>
      <c r="N24" s="48">
        <f ca="1" t="shared" si="83"/>
        <v>23</v>
      </c>
      <c r="O24" s="79">
        <f ca="1" t="shared" ref="O24:Q24" si="84">+IF($H24=O$9,L24-$D24,0)</f>
        <v>0</v>
      </c>
      <c r="P24" s="79">
        <f ca="1" t="shared" si="84"/>
        <v>0</v>
      </c>
      <c r="Q24" s="79">
        <f ca="1" t="shared" si="84"/>
        <v>3</v>
      </c>
      <c r="R24" s="55">
        <f ca="1" t="shared" ref="R24:T24" si="85">+IF($H24=R$9,MAX(0,L24-$D24),0)*$AA24</f>
        <v>0</v>
      </c>
      <c r="S24" s="55">
        <f ca="1" t="shared" si="85"/>
        <v>0</v>
      </c>
      <c r="T24" s="55">
        <f ca="1" t="shared" si="85"/>
        <v>3</v>
      </c>
      <c r="U24" s="55">
        <f ca="1" t="shared" ref="U24:W24" si="86">IF($H24=U$9,MAX(I24-L23,0),0)*$AA24</f>
        <v>0</v>
      </c>
      <c r="V24" s="55">
        <f ca="1" t="shared" si="86"/>
        <v>0</v>
      </c>
      <c r="W24" s="55">
        <f ca="1" t="shared" si="86"/>
        <v>0</v>
      </c>
      <c r="Y24" s="1"/>
      <c r="AA24" s="119">
        <f ca="1" t="shared" si="16"/>
        <v>1</v>
      </c>
      <c r="AB24" s="36">
        <f ca="1" t="shared" si="17"/>
        <v>3</v>
      </c>
      <c r="AC24" s="118">
        <f ca="1" t="shared" si="18"/>
        <v>1</v>
      </c>
      <c r="AE24" s="1"/>
      <c r="AG24" s="133">
        <f ca="1">VLOOKUP(F24,'Data Sources'!$L$3:$N$6,3,0)</f>
        <v>4</v>
      </c>
      <c r="AH24" s="134">
        <f ca="1">VLOOKUP(F24,'Data Sources'!$L$3:$O$6,4,0)</f>
        <v>1.2</v>
      </c>
      <c r="AI24" s="135">
        <f ca="1" t="shared" si="19"/>
        <v>2.8</v>
      </c>
      <c r="AK24" s="1"/>
      <c r="AM24" s="136">
        <f t="shared" si="20"/>
        <v>15</v>
      </c>
      <c r="AN24" s="137"/>
      <c r="AO24" s="137"/>
      <c r="AP24" s="149"/>
      <c r="AR24" s="150"/>
      <c r="AS24" s="149"/>
      <c r="AU24" s="1"/>
      <c r="AY24" s="27" t="s">
        <v>53</v>
      </c>
      <c r="AZ24" s="164"/>
      <c r="BA24" s="29"/>
      <c r="BB24" s="1"/>
      <c r="BF24" s="27" t="s">
        <v>53</v>
      </c>
      <c r="BG24" s="164"/>
      <c r="BH24" s="29"/>
      <c r="BI24" s="1"/>
      <c r="BM24" s="27" t="s">
        <v>53</v>
      </c>
      <c r="BN24" s="164"/>
      <c r="BO24" s="29"/>
      <c r="BP24" s="1"/>
    </row>
    <row r="25" ht="14.25" customHeight="1" spans="1:68">
      <c r="A25" s="48">
        <f t="shared" si="21"/>
        <v>15</v>
      </c>
      <c r="B25" s="49">
        <f ca="1" t="shared" si="7"/>
        <v>0.674555143830147</v>
      </c>
      <c r="C25" s="49">
        <f ca="1">VLOOKUP(B25,'Data Sources'!$C:$E,3)</f>
        <v>2</v>
      </c>
      <c r="D25" s="59">
        <f ca="1" t="shared" si="8"/>
        <v>22</v>
      </c>
      <c r="E25" s="49">
        <f ca="1" t="shared" si="9"/>
        <v>0.459415812406974</v>
      </c>
      <c r="F25" s="49" t="str">
        <f ca="1">VLOOKUP(E25,'Data Sources'!$J$4:$O$6,3)</f>
        <v>Hot Coffee</v>
      </c>
      <c r="G25" s="49">
        <f ca="1">VLOOKUP(E25,'Data Sources'!$J$4:$O$6,4)</f>
        <v>2</v>
      </c>
      <c r="H25" s="54">
        <f ca="1" t="shared" si="10"/>
        <v>2</v>
      </c>
      <c r="I25" s="54">
        <f ca="1" t="shared" ref="I25:K25" si="87">IF($H25=I$9,MAX(L24,$D25),L24)</f>
        <v>25</v>
      </c>
      <c r="J25" s="54">
        <f ca="1" t="shared" si="87"/>
        <v>22</v>
      </c>
      <c r="K25" s="54">
        <f ca="1" t="shared" si="87"/>
        <v>23</v>
      </c>
      <c r="L25" s="48">
        <f ca="1" t="shared" ref="L25:N25" si="88">IF($H25=L$9,I25+$G25,L24)</f>
        <v>25</v>
      </c>
      <c r="M25" s="48">
        <f ca="1" t="shared" si="88"/>
        <v>24</v>
      </c>
      <c r="N25" s="48">
        <f ca="1" t="shared" si="88"/>
        <v>23</v>
      </c>
      <c r="O25" s="79">
        <f ca="1" t="shared" ref="O25:Q25" si="89">+IF($H25=O$9,L25-$D25,0)</f>
        <v>0</v>
      </c>
      <c r="P25" s="79">
        <f ca="1" t="shared" si="89"/>
        <v>2</v>
      </c>
      <c r="Q25" s="79">
        <f ca="1" t="shared" si="89"/>
        <v>0</v>
      </c>
      <c r="R25" s="48">
        <f ca="1" t="shared" ref="R25:T25" si="90">+IF($H25=R$9,MAX(0,L25-$D25),0)*$AA25</f>
        <v>0</v>
      </c>
      <c r="S25" s="48">
        <f ca="1" t="shared" si="90"/>
        <v>2</v>
      </c>
      <c r="T25" s="48">
        <f ca="1" t="shared" si="90"/>
        <v>0</v>
      </c>
      <c r="U25" s="48">
        <f ca="1" t="shared" ref="U25:W25" si="91">IF($H25=U$9,MAX(I25-L24,0),0)*$AA25</f>
        <v>0</v>
      </c>
      <c r="V25" s="48">
        <f ca="1" t="shared" si="91"/>
        <v>0</v>
      </c>
      <c r="W25" s="48">
        <f ca="1" t="shared" si="91"/>
        <v>0</v>
      </c>
      <c r="Y25" s="1"/>
      <c r="AA25" s="119">
        <f ca="1" t="shared" si="16"/>
        <v>1</v>
      </c>
      <c r="AB25" s="36">
        <f ca="1" t="shared" si="17"/>
        <v>2</v>
      </c>
      <c r="AC25" s="118">
        <f ca="1" t="shared" si="18"/>
        <v>1</v>
      </c>
      <c r="AE25" s="1"/>
      <c r="AG25" s="133">
        <f ca="1">VLOOKUP(F25,'Data Sources'!$L$3:$N$6,3,0)</f>
        <v>4</v>
      </c>
      <c r="AH25" s="134">
        <f ca="1">VLOOKUP(F25,'Data Sources'!$L$3:$O$6,4,0)</f>
        <v>1.2</v>
      </c>
      <c r="AI25" s="135">
        <f ca="1" t="shared" si="19"/>
        <v>2.8</v>
      </c>
      <c r="AK25" s="1"/>
      <c r="AM25" s="136">
        <f t="shared" si="20"/>
        <v>16</v>
      </c>
      <c r="AN25" s="137"/>
      <c r="AO25" s="137"/>
      <c r="AP25" s="149"/>
      <c r="AR25" s="150"/>
      <c r="AS25" s="149"/>
      <c r="AU25" s="1"/>
      <c r="AY25" s="122"/>
      <c r="AZ25" s="153"/>
      <c r="BA25" s="29"/>
      <c r="BB25" s="1"/>
      <c r="BF25" s="122"/>
      <c r="BG25" s="153"/>
      <c r="BH25" s="29"/>
      <c r="BI25" s="1"/>
      <c r="BM25" s="122"/>
      <c r="BN25" s="153"/>
      <c r="BO25" s="29"/>
      <c r="BP25" s="1"/>
    </row>
    <row r="26" ht="14.25" customHeight="1" spans="1:68">
      <c r="A26" s="55">
        <f t="shared" si="21"/>
        <v>16</v>
      </c>
      <c r="B26" s="56">
        <f ca="1" t="shared" si="7"/>
        <v>0.425318953854434</v>
      </c>
      <c r="C26" s="56">
        <f ca="1">VLOOKUP(B26,'Data Sources'!$C:$E,3)</f>
        <v>1</v>
      </c>
      <c r="D26" s="57">
        <f ca="1" t="shared" si="8"/>
        <v>23</v>
      </c>
      <c r="E26" s="56">
        <f ca="1" t="shared" si="9"/>
        <v>0.400813134525786</v>
      </c>
      <c r="F26" s="56" t="str">
        <f ca="1">VLOOKUP(E26,'Data Sources'!$J$4:$O$6,3)</f>
        <v>Hot Coffee</v>
      </c>
      <c r="G26" s="56">
        <f ca="1">VLOOKUP(E26,'Data Sources'!$J$4:$O$6,4)</f>
        <v>2</v>
      </c>
      <c r="H26" s="58">
        <f ca="1" t="shared" si="10"/>
        <v>3</v>
      </c>
      <c r="I26" s="58">
        <f ca="1" t="shared" ref="I26:K26" si="92">IF($H26=I$9,MAX(L25,$D26),L25)</f>
        <v>25</v>
      </c>
      <c r="J26" s="58">
        <f ca="1" t="shared" si="92"/>
        <v>24</v>
      </c>
      <c r="K26" s="58">
        <f ca="1" t="shared" si="92"/>
        <v>23</v>
      </c>
      <c r="L26" s="48">
        <f ca="1" t="shared" ref="L26:N26" si="93">IF($H26=L$9,I26+$G26,L25)</f>
        <v>25</v>
      </c>
      <c r="M26" s="48">
        <f ca="1" t="shared" si="93"/>
        <v>24</v>
      </c>
      <c r="N26" s="48">
        <f ca="1" t="shared" si="93"/>
        <v>25</v>
      </c>
      <c r="O26" s="79">
        <f ca="1" t="shared" ref="O26:Q26" si="94">+IF($H26=O$9,L26-$D26,0)</f>
        <v>0</v>
      </c>
      <c r="P26" s="79">
        <f ca="1" t="shared" si="94"/>
        <v>0</v>
      </c>
      <c r="Q26" s="79">
        <f ca="1" t="shared" si="94"/>
        <v>2</v>
      </c>
      <c r="R26" s="55">
        <f ca="1" t="shared" ref="R26:T26" si="95">+IF($H26=R$9,MAX(0,L26-$D26),0)*$AA26</f>
        <v>0</v>
      </c>
      <c r="S26" s="55">
        <f ca="1" t="shared" si="95"/>
        <v>0</v>
      </c>
      <c r="T26" s="55">
        <f ca="1" t="shared" si="95"/>
        <v>2</v>
      </c>
      <c r="U26" s="55">
        <f ca="1" t="shared" ref="U26:W26" si="96">IF($H26=U$9,MAX(I26-L25,0),0)*$AA26</f>
        <v>0</v>
      </c>
      <c r="V26" s="55">
        <f ca="1" t="shared" si="96"/>
        <v>0</v>
      </c>
      <c r="W26" s="55">
        <f ca="1" t="shared" si="96"/>
        <v>0</v>
      </c>
      <c r="Y26" s="1"/>
      <c r="AA26" s="119">
        <f ca="1" t="shared" si="16"/>
        <v>1</v>
      </c>
      <c r="AB26" s="36">
        <f ca="1" t="shared" si="17"/>
        <v>3</v>
      </c>
      <c r="AC26" s="118">
        <f ca="1" t="shared" si="18"/>
        <v>1</v>
      </c>
      <c r="AE26" s="1"/>
      <c r="AG26" s="133">
        <f ca="1">VLOOKUP(F26,'Data Sources'!$L$3:$N$6,3,0)</f>
        <v>4</v>
      </c>
      <c r="AH26" s="134">
        <f ca="1">VLOOKUP(F26,'Data Sources'!$L$3:$O$6,4,0)</f>
        <v>1.2</v>
      </c>
      <c r="AI26" s="135">
        <f ca="1" t="shared" si="19"/>
        <v>2.8</v>
      </c>
      <c r="AK26" s="1"/>
      <c r="AM26" s="136">
        <f t="shared" si="20"/>
        <v>17</v>
      </c>
      <c r="AN26" s="137"/>
      <c r="AO26" s="137"/>
      <c r="AP26" s="149"/>
      <c r="AR26" s="150"/>
      <c r="AS26" s="149"/>
      <c r="AU26" s="1"/>
      <c r="AY26" s="27" t="s">
        <v>54</v>
      </c>
      <c r="AZ26" s="165">
        <f>+AZ24/30</f>
        <v>0</v>
      </c>
      <c r="BA26" s="29"/>
      <c r="BB26" s="1"/>
      <c r="BF26" s="27" t="s">
        <v>54</v>
      </c>
      <c r="BG26" s="165">
        <f>+BG24/30</f>
        <v>0</v>
      </c>
      <c r="BH26" s="29"/>
      <c r="BI26" s="1"/>
      <c r="BM26" s="27" t="s">
        <v>54</v>
      </c>
      <c r="BN26" s="165">
        <f>+BN24/30</f>
        <v>0</v>
      </c>
      <c r="BO26" s="29"/>
      <c r="BP26" s="1"/>
    </row>
    <row r="27" ht="14.25" customHeight="1" spans="1:68">
      <c r="A27" s="48">
        <f t="shared" si="21"/>
        <v>17</v>
      </c>
      <c r="B27" s="49">
        <f ca="1" t="shared" si="7"/>
        <v>0.233657982415113</v>
      </c>
      <c r="C27" s="49">
        <f ca="1">VLOOKUP(B27,'Data Sources'!$C:$E,3)</f>
        <v>1</v>
      </c>
      <c r="D27" s="59">
        <f ca="1" t="shared" si="8"/>
        <v>24</v>
      </c>
      <c r="E27" s="49">
        <f ca="1" t="shared" si="9"/>
        <v>0.695187280626599</v>
      </c>
      <c r="F27" s="49" t="str">
        <f ca="1">VLOOKUP(E27,'Data Sources'!$J$4:$O$6,3)</f>
        <v>Cold Coffee</v>
      </c>
      <c r="G27" s="49">
        <f ca="1">VLOOKUP(E27,'Data Sources'!$J$4:$O$6,4)</f>
        <v>5</v>
      </c>
      <c r="H27" s="54">
        <f ca="1" t="shared" si="10"/>
        <v>2</v>
      </c>
      <c r="I27" s="54">
        <f ca="1" t="shared" ref="I27:K27" si="97">IF($H27=I$9,MAX(L26,$D27),L26)</f>
        <v>25</v>
      </c>
      <c r="J27" s="54">
        <f ca="1" t="shared" si="97"/>
        <v>24</v>
      </c>
      <c r="K27" s="54">
        <f ca="1" t="shared" si="97"/>
        <v>25</v>
      </c>
      <c r="L27" s="48">
        <f ca="1" t="shared" ref="L27:N27" si="98">IF($H27=L$9,I27+$G27,L26)</f>
        <v>25</v>
      </c>
      <c r="M27" s="48">
        <f ca="1" t="shared" si="98"/>
        <v>29</v>
      </c>
      <c r="N27" s="48">
        <f ca="1" t="shared" si="98"/>
        <v>25</v>
      </c>
      <c r="O27" s="79">
        <f ca="1" t="shared" ref="O27:Q27" si="99">+IF($H27=O$9,L27-$D27,0)</f>
        <v>0</v>
      </c>
      <c r="P27" s="79">
        <f ca="1" t="shared" si="99"/>
        <v>5</v>
      </c>
      <c r="Q27" s="79">
        <f ca="1" t="shared" si="99"/>
        <v>0</v>
      </c>
      <c r="R27" s="48">
        <f ca="1" t="shared" ref="R27:T27" si="100">+IF($H27=R$9,MAX(0,L27-$D27),0)*$AA27</f>
        <v>0</v>
      </c>
      <c r="S27" s="48">
        <f ca="1" t="shared" si="100"/>
        <v>5</v>
      </c>
      <c r="T27" s="48">
        <f ca="1" t="shared" si="100"/>
        <v>0</v>
      </c>
      <c r="U27" s="48">
        <f ca="1" t="shared" ref="U27:W27" si="101">IF($H27=U$9,MAX(I27-L26,0),0)*$AA27</f>
        <v>0</v>
      </c>
      <c r="V27" s="48">
        <f ca="1" t="shared" si="101"/>
        <v>0</v>
      </c>
      <c r="W27" s="48">
        <f ca="1" t="shared" si="101"/>
        <v>0</v>
      </c>
      <c r="Y27" s="1"/>
      <c r="AA27" s="119">
        <f ca="1" t="shared" si="16"/>
        <v>1</v>
      </c>
      <c r="AB27" s="36">
        <f ca="1" t="shared" si="17"/>
        <v>2</v>
      </c>
      <c r="AC27" s="118">
        <f ca="1" t="shared" si="18"/>
        <v>1</v>
      </c>
      <c r="AE27" s="1"/>
      <c r="AG27" s="133">
        <f ca="1">VLOOKUP(F27,'Data Sources'!$L$3:$N$6,3,0)</f>
        <v>4</v>
      </c>
      <c r="AH27" s="134">
        <f ca="1">VLOOKUP(F27,'Data Sources'!$L$3:$O$6,4,0)</f>
        <v>1</v>
      </c>
      <c r="AI27" s="135">
        <f ca="1" t="shared" si="19"/>
        <v>3</v>
      </c>
      <c r="AK27" s="1"/>
      <c r="AM27" s="136">
        <f t="shared" si="20"/>
        <v>18</v>
      </c>
      <c r="AN27" s="137"/>
      <c r="AO27" s="137"/>
      <c r="AP27" s="149"/>
      <c r="AR27" s="150"/>
      <c r="AS27" s="149"/>
      <c r="AU27" s="1"/>
      <c r="AZ27" s="153"/>
      <c r="BA27" s="29"/>
      <c r="BB27" s="1"/>
      <c r="BG27" s="153"/>
      <c r="BH27" s="29"/>
      <c r="BI27" s="1"/>
      <c r="BN27" s="153"/>
      <c r="BO27" s="29"/>
      <c r="BP27" s="1"/>
    </row>
    <row r="28" ht="14.25" customHeight="1" spans="1:68">
      <c r="A28" s="55">
        <f t="shared" si="21"/>
        <v>18</v>
      </c>
      <c r="B28" s="56">
        <f ca="1" t="shared" si="7"/>
        <v>0.566486106300068</v>
      </c>
      <c r="C28" s="56">
        <f ca="1">VLOOKUP(B28,'Data Sources'!$C:$E,3)</f>
        <v>2</v>
      </c>
      <c r="D28" s="57">
        <f ca="1" t="shared" si="8"/>
        <v>26</v>
      </c>
      <c r="E28" s="56">
        <f ca="1" t="shared" si="9"/>
        <v>0.0506826989773925</v>
      </c>
      <c r="F28" s="56" t="str">
        <f ca="1">VLOOKUP(E28,'Data Sources'!$J$4:$O$6,3)</f>
        <v>Hot Coffee</v>
      </c>
      <c r="G28" s="56">
        <f ca="1">VLOOKUP(E28,'Data Sources'!$J$4:$O$6,4)</f>
        <v>2</v>
      </c>
      <c r="H28" s="58">
        <f ca="1" t="shared" si="10"/>
        <v>1</v>
      </c>
      <c r="I28" s="58">
        <f ca="1" t="shared" ref="I28:K28" si="102">IF($H28=I$9,MAX(L27,$D28),L27)</f>
        <v>26</v>
      </c>
      <c r="J28" s="58">
        <f ca="1" t="shared" si="102"/>
        <v>29</v>
      </c>
      <c r="K28" s="58">
        <f ca="1" t="shared" si="102"/>
        <v>25</v>
      </c>
      <c r="L28" s="48">
        <f ca="1" t="shared" ref="L28:N28" si="103">IF($H28=L$9,I28+$G28,L27)</f>
        <v>28</v>
      </c>
      <c r="M28" s="48">
        <f ca="1" t="shared" si="103"/>
        <v>29</v>
      </c>
      <c r="N28" s="48">
        <f ca="1" t="shared" si="103"/>
        <v>25</v>
      </c>
      <c r="O28" s="79">
        <f ca="1" t="shared" ref="O28:Q28" si="104">+IF($H28=O$9,L28-$D28,0)</f>
        <v>2</v>
      </c>
      <c r="P28" s="79">
        <f ca="1" t="shared" si="104"/>
        <v>0</v>
      </c>
      <c r="Q28" s="79">
        <f ca="1" t="shared" si="104"/>
        <v>0</v>
      </c>
      <c r="R28" s="55">
        <f ca="1" t="shared" ref="R28:T28" si="105">+IF($H28=R$9,MAX(0,L28-$D28),0)*$AA28</f>
        <v>2</v>
      </c>
      <c r="S28" s="55">
        <f ca="1" t="shared" si="105"/>
        <v>0</v>
      </c>
      <c r="T28" s="55">
        <f ca="1" t="shared" si="105"/>
        <v>0</v>
      </c>
      <c r="U28" s="55">
        <f ca="1" t="shared" ref="U28:W28" si="106">IF($H28=U$9,MAX(I28-L27,0),0)*$AA28</f>
        <v>1</v>
      </c>
      <c r="V28" s="55">
        <f ca="1" t="shared" si="106"/>
        <v>0</v>
      </c>
      <c r="W28" s="55">
        <f ca="1" t="shared" si="106"/>
        <v>0</v>
      </c>
      <c r="Y28" s="1"/>
      <c r="AA28" s="119">
        <f ca="1" t="shared" si="16"/>
        <v>1</v>
      </c>
      <c r="AB28" s="36">
        <f ca="1" t="shared" si="17"/>
        <v>1</v>
      </c>
      <c r="AC28" s="118">
        <f ca="1" t="shared" si="18"/>
        <v>1</v>
      </c>
      <c r="AE28" s="1"/>
      <c r="AG28" s="133">
        <f ca="1">VLOOKUP(F28,'Data Sources'!$L$3:$N$6,3,0)</f>
        <v>4</v>
      </c>
      <c r="AH28" s="134">
        <f ca="1">VLOOKUP(F28,'Data Sources'!$L$3:$O$6,4,0)</f>
        <v>1.2</v>
      </c>
      <c r="AI28" s="135">
        <f ca="1" t="shared" si="19"/>
        <v>2.8</v>
      </c>
      <c r="AK28" s="1"/>
      <c r="AM28" s="136">
        <f t="shared" si="20"/>
        <v>19</v>
      </c>
      <c r="AN28" s="137"/>
      <c r="AO28" s="137"/>
      <c r="AP28" s="149"/>
      <c r="AR28" s="150"/>
      <c r="AS28" s="149"/>
      <c r="AU28" s="1"/>
      <c r="AY28" s="27" t="s">
        <v>55</v>
      </c>
      <c r="AZ28" s="164"/>
      <c r="BA28" s="29"/>
      <c r="BB28" s="1"/>
      <c r="BF28" s="27" t="s">
        <v>55</v>
      </c>
      <c r="BG28" s="164"/>
      <c r="BH28" s="29"/>
      <c r="BI28" s="1"/>
      <c r="BM28" s="27" t="s">
        <v>55</v>
      </c>
      <c r="BN28" s="164"/>
      <c r="BO28" s="29"/>
      <c r="BP28" s="1"/>
    </row>
    <row r="29" ht="14.25" customHeight="1" spans="1:68">
      <c r="A29" s="48">
        <f t="shared" si="21"/>
        <v>19</v>
      </c>
      <c r="B29" s="49">
        <f ca="1" t="shared" si="7"/>
        <v>0.150746705691672</v>
      </c>
      <c r="C29" s="49">
        <f ca="1">VLOOKUP(B29,'Data Sources'!$C:$E,3)</f>
        <v>1</v>
      </c>
      <c r="D29" s="59">
        <f ca="1" t="shared" si="8"/>
        <v>27</v>
      </c>
      <c r="E29" s="49">
        <f ca="1" t="shared" si="9"/>
        <v>0.774181367459822</v>
      </c>
      <c r="F29" s="49" t="str">
        <f ca="1">VLOOKUP(E29,'Data Sources'!$J$4:$O$6,3)</f>
        <v>Blended Drink</v>
      </c>
      <c r="G29" s="49">
        <f ca="1">VLOOKUP(E29,'Data Sources'!$J$4:$O$6,4)</f>
        <v>8</v>
      </c>
      <c r="H29" s="54">
        <f ca="1" t="shared" si="10"/>
        <v>3</v>
      </c>
      <c r="I29" s="54">
        <f ca="1" t="shared" ref="I29:K29" si="107">IF($H29=I$9,MAX(L28,$D29),L28)</f>
        <v>28</v>
      </c>
      <c r="J29" s="54">
        <f ca="1" t="shared" si="107"/>
        <v>29</v>
      </c>
      <c r="K29" s="54">
        <f ca="1" t="shared" si="107"/>
        <v>27</v>
      </c>
      <c r="L29" s="48">
        <f ca="1" t="shared" ref="L29:N29" si="108">IF($H29=L$9,I29+$G29,L28)</f>
        <v>28</v>
      </c>
      <c r="M29" s="48">
        <f ca="1" t="shared" si="108"/>
        <v>29</v>
      </c>
      <c r="N29" s="48">
        <f ca="1" t="shared" si="108"/>
        <v>35</v>
      </c>
      <c r="O29" s="79">
        <f ca="1" t="shared" ref="O29:Q29" si="109">+IF($H29=O$9,L29-$D29,0)</f>
        <v>0</v>
      </c>
      <c r="P29" s="79">
        <f ca="1" t="shared" si="109"/>
        <v>0</v>
      </c>
      <c r="Q29" s="79">
        <f ca="1" t="shared" si="109"/>
        <v>8</v>
      </c>
      <c r="R29" s="48">
        <f ca="1" t="shared" ref="R29:T29" si="110">+IF($H29=R$9,MAX(0,L29-$D29),0)*$AA29</f>
        <v>0</v>
      </c>
      <c r="S29" s="48">
        <f ca="1" t="shared" si="110"/>
        <v>0</v>
      </c>
      <c r="T29" s="48">
        <f ca="1" t="shared" si="110"/>
        <v>8</v>
      </c>
      <c r="U29" s="48">
        <f ca="1" t="shared" ref="U29:W29" si="111">IF($H29=U$9,MAX(I29-L28,0),0)*$AA29</f>
        <v>0</v>
      </c>
      <c r="V29" s="48">
        <f ca="1" t="shared" si="111"/>
        <v>0</v>
      </c>
      <c r="W29" s="48">
        <f ca="1" t="shared" si="111"/>
        <v>2</v>
      </c>
      <c r="Y29" s="1"/>
      <c r="AA29" s="119">
        <f ca="1" t="shared" si="16"/>
        <v>1</v>
      </c>
      <c r="AB29" s="36">
        <f ca="1" t="shared" si="17"/>
        <v>3</v>
      </c>
      <c r="AC29" s="118">
        <f ca="1" t="shared" si="18"/>
        <v>1</v>
      </c>
      <c r="AE29" s="1"/>
      <c r="AG29" s="133">
        <f ca="1">VLOOKUP(F29,'Data Sources'!$L$3:$N$6,3,0)</f>
        <v>5</v>
      </c>
      <c r="AH29" s="134">
        <f ca="1">VLOOKUP(F29,'Data Sources'!$L$3:$O$6,4,0)</f>
        <v>1.9</v>
      </c>
      <c r="AI29" s="135">
        <f ca="1" t="shared" si="19"/>
        <v>3.1</v>
      </c>
      <c r="AK29" s="1"/>
      <c r="AM29" s="136">
        <f t="shared" si="20"/>
        <v>20</v>
      </c>
      <c r="AN29" s="137"/>
      <c r="AO29" s="137"/>
      <c r="AP29" s="149"/>
      <c r="AR29" s="150"/>
      <c r="AS29" s="149"/>
      <c r="AU29" s="1"/>
      <c r="AZ29" s="153"/>
      <c r="BA29" s="29"/>
      <c r="BB29" s="1"/>
      <c r="BG29" s="153"/>
      <c r="BH29" s="29"/>
      <c r="BI29" s="1"/>
      <c r="BN29" s="153"/>
      <c r="BO29" s="29"/>
      <c r="BP29" s="1"/>
    </row>
    <row r="30" ht="14.25" customHeight="1" spans="1:68">
      <c r="A30" s="55">
        <f t="shared" si="21"/>
        <v>20</v>
      </c>
      <c r="B30" s="56">
        <f ca="1" t="shared" si="7"/>
        <v>0.549553821439086</v>
      </c>
      <c r="C30" s="56">
        <f ca="1">VLOOKUP(B30,'Data Sources'!$C:$E,3)</f>
        <v>2</v>
      </c>
      <c r="D30" s="57">
        <f ca="1" t="shared" si="8"/>
        <v>29</v>
      </c>
      <c r="E30" s="56">
        <f ca="1" t="shared" si="9"/>
        <v>0.527296005530637</v>
      </c>
      <c r="F30" s="56" t="str">
        <f ca="1">VLOOKUP(E30,'Data Sources'!$J$4:$O$6,3)</f>
        <v>Cold Coffee</v>
      </c>
      <c r="G30" s="56">
        <f ca="1">VLOOKUP(E30,'Data Sources'!$J$4:$O$6,4)</f>
        <v>5</v>
      </c>
      <c r="H30" s="58">
        <f ca="1" t="shared" si="10"/>
        <v>1</v>
      </c>
      <c r="I30" s="58">
        <f ca="1" t="shared" ref="I30:K30" si="112">IF($H30=I$9,MAX(L29,$D30),L29)</f>
        <v>29</v>
      </c>
      <c r="J30" s="58">
        <f ca="1" t="shared" si="112"/>
        <v>29</v>
      </c>
      <c r="K30" s="58">
        <f ca="1" t="shared" si="112"/>
        <v>35</v>
      </c>
      <c r="L30" s="48">
        <f ca="1" t="shared" ref="L30:N30" si="113">IF($H30=L$9,I30+$G30,L29)</f>
        <v>34</v>
      </c>
      <c r="M30" s="48">
        <f ca="1" t="shared" si="113"/>
        <v>29</v>
      </c>
      <c r="N30" s="48">
        <f ca="1" t="shared" si="113"/>
        <v>35</v>
      </c>
      <c r="O30" s="79">
        <f ca="1" t="shared" ref="O30:Q30" si="114">+IF($H30=O$9,L30-$D30,0)</f>
        <v>5</v>
      </c>
      <c r="P30" s="79">
        <f ca="1" t="shared" si="114"/>
        <v>0</v>
      </c>
      <c r="Q30" s="79">
        <f ca="1" t="shared" si="114"/>
        <v>0</v>
      </c>
      <c r="R30" s="55">
        <f ca="1" t="shared" ref="R30:T30" si="115">+IF($H30=R$9,MAX(0,L30-$D30),0)*$AA30</f>
        <v>5</v>
      </c>
      <c r="S30" s="55">
        <f ca="1" t="shared" si="115"/>
        <v>0</v>
      </c>
      <c r="T30" s="55">
        <f ca="1" t="shared" si="115"/>
        <v>0</v>
      </c>
      <c r="U30" s="55">
        <f ca="1" t="shared" ref="U30:W30" si="116">IF($H30=U$9,MAX(I30-L29,0),0)*$AA30</f>
        <v>1</v>
      </c>
      <c r="V30" s="55">
        <f ca="1" t="shared" si="116"/>
        <v>0</v>
      </c>
      <c r="W30" s="55">
        <f ca="1" t="shared" si="116"/>
        <v>0</v>
      </c>
      <c r="Y30" s="1"/>
      <c r="AA30" s="119">
        <f ca="1" t="shared" si="16"/>
        <v>1</v>
      </c>
      <c r="AB30" s="36">
        <f ca="1" t="shared" si="17"/>
        <v>1</v>
      </c>
      <c r="AC30" s="118">
        <f ca="1" t="shared" si="18"/>
        <v>1</v>
      </c>
      <c r="AE30" s="1"/>
      <c r="AG30" s="133">
        <f ca="1">VLOOKUP(F30,'Data Sources'!$L$3:$N$6,3,0)</f>
        <v>4</v>
      </c>
      <c r="AH30" s="134">
        <f ca="1">VLOOKUP(F30,'Data Sources'!$L$3:$O$6,4,0)</f>
        <v>1</v>
      </c>
      <c r="AI30" s="135">
        <f ca="1" t="shared" si="19"/>
        <v>3</v>
      </c>
      <c r="AK30" s="1"/>
      <c r="AM30" s="136">
        <f t="shared" si="20"/>
        <v>21</v>
      </c>
      <c r="AN30" s="137"/>
      <c r="AO30" s="137"/>
      <c r="AP30" s="149"/>
      <c r="AR30" s="150"/>
      <c r="AS30" s="149"/>
      <c r="AU30" s="1"/>
      <c r="AZ30" s="153"/>
      <c r="BA30" s="29"/>
      <c r="BB30" s="1"/>
      <c r="BG30" s="153"/>
      <c r="BH30" s="29"/>
      <c r="BI30" s="1"/>
      <c r="BN30" s="153"/>
      <c r="BO30" s="29"/>
      <c r="BP30" s="1"/>
    </row>
    <row r="31" ht="14.25" customHeight="1" spans="1:68">
      <c r="A31" s="48">
        <f t="shared" si="21"/>
        <v>21</v>
      </c>
      <c r="B31" s="49">
        <f ca="1" t="shared" si="7"/>
        <v>0.0951372172226836</v>
      </c>
      <c r="C31" s="49">
        <f ca="1">VLOOKUP(B31,'Data Sources'!$C:$E,3)</f>
        <v>1</v>
      </c>
      <c r="D31" s="59">
        <f ca="1" t="shared" si="8"/>
        <v>30</v>
      </c>
      <c r="E31" s="49">
        <f ca="1" t="shared" si="9"/>
        <v>0.000960881986378892</v>
      </c>
      <c r="F31" s="49" t="str">
        <f ca="1">VLOOKUP(E31,'Data Sources'!$J$4:$O$6,3)</f>
        <v>Hot Coffee</v>
      </c>
      <c r="G31" s="49">
        <f ca="1">VLOOKUP(E31,'Data Sources'!$J$4:$O$6,4)</f>
        <v>2</v>
      </c>
      <c r="H31" s="54">
        <f ca="1" t="shared" si="10"/>
        <v>2</v>
      </c>
      <c r="I31" s="54">
        <f ca="1" t="shared" ref="I31:K31" si="117">IF($H31=I$9,MAX(L30,$D31),L30)</f>
        <v>34</v>
      </c>
      <c r="J31" s="54">
        <f ca="1" t="shared" si="117"/>
        <v>30</v>
      </c>
      <c r="K31" s="54">
        <f ca="1" t="shared" si="117"/>
        <v>35</v>
      </c>
      <c r="L31" s="48">
        <f ca="1" t="shared" ref="L31:N31" si="118">IF($H31=L$9,I31+$G31,L30)</f>
        <v>34</v>
      </c>
      <c r="M31" s="48">
        <f ca="1" t="shared" si="118"/>
        <v>32</v>
      </c>
      <c r="N31" s="48">
        <f ca="1" t="shared" si="118"/>
        <v>35</v>
      </c>
      <c r="O31" s="79">
        <f ca="1" t="shared" ref="O31:Q31" si="119">+IF($H31=O$9,L31-$D31,0)</f>
        <v>0</v>
      </c>
      <c r="P31" s="79">
        <f ca="1" t="shared" si="119"/>
        <v>2</v>
      </c>
      <c r="Q31" s="79">
        <f ca="1" t="shared" si="119"/>
        <v>0</v>
      </c>
      <c r="R31" s="48">
        <f ca="1" t="shared" ref="R31:T31" si="120">+IF($H31=R$9,MAX(0,L31-$D31),0)*$AA31</f>
        <v>0</v>
      </c>
      <c r="S31" s="48">
        <f ca="1" t="shared" si="120"/>
        <v>2</v>
      </c>
      <c r="T31" s="48">
        <f ca="1" t="shared" si="120"/>
        <v>0</v>
      </c>
      <c r="U31" s="48">
        <f ca="1" t="shared" ref="U31:W31" si="121">IF($H31=U$9,MAX(I31-L30,0),0)*$AA31</f>
        <v>0</v>
      </c>
      <c r="V31" s="48">
        <f ca="1" t="shared" si="121"/>
        <v>1</v>
      </c>
      <c r="W31" s="48">
        <f ca="1" t="shared" si="121"/>
        <v>0</v>
      </c>
      <c r="Y31" s="1"/>
      <c r="AA31" s="119">
        <f ca="1" t="shared" si="16"/>
        <v>1</v>
      </c>
      <c r="AB31" s="36">
        <f ca="1" t="shared" si="17"/>
        <v>2</v>
      </c>
      <c r="AC31" s="118">
        <f ca="1" t="shared" si="18"/>
        <v>1</v>
      </c>
      <c r="AE31" s="1"/>
      <c r="AG31" s="133">
        <f ca="1">VLOOKUP(F31,'Data Sources'!$L$3:$N$6,3,0)</f>
        <v>4</v>
      </c>
      <c r="AH31" s="134">
        <f ca="1">VLOOKUP(F31,'Data Sources'!$L$3:$O$6,4,0)</f>
        <v>1.2</v>
      </c>
      <c r="AI31" s="135">
        <f ca="1" t="shared" si="19"/>
        <v>2.8</v>
      </c>
      <c r="AK31" s="1"/>
      <c r="AM31" s="136">
        <f t="shared" si="20"/>
        <v>22</v>
      </c>
      <c r="AN31" s="137"/>
      <c r="AO31" s="137"/>
      <c r="AP31" s="149"/>
      <c r="AR31" s="150"/>
      <c r="AS31" s="149"/>
      <c r="AU31" s="1"/>
      <c r="AZ31" s="153"/>
      <c r="BA31" s="29"/>
      <c r="BB31" s="1"/>
      <c r="BG31" s="153"/>
      <c r="BH31" s="29"/>
      <c r="BI31" s="1"/>
      <c r="BN31" s="153"/>
      <c r="BO31" s="29"/>
      <c r="BP31" s="1"/>
    </row>
    <row r="32" ht="14.25" customHeight="1" spans="1:68">
      <c r="A32" s="55">
        <f t="shared" si="21"/>
        <v>22</v>
      </c>
      <c r="B32" s="56">
        <f ca="1" t="shared" si="7"/>
        <v>0.197617597733581</v>
      </c>
      <c r="C32" s="56">
        <f ca="1">VLOOKUP(B32,'Data Sources'!$C:$E,3)</f>
        <v>1</v>
      </c>
      <c r="D32" s="57">
        <f ca="1" t="shared" si="8"/>
        <v>31</v>
      </c>
      <c r="E32" s="56">
        <f ca="1" t="shared" si="9"/>
        <v>0.730747648866255</v>
      </c>
      <c r="F32" s="56" t="str">
        <f ca="1">VLOOKUP(E32,'Data Sources'!$J$4:$O$6,3)</f>
        <v>Blended Drink</v>
      </c>
      <c r="G32" s="56">
        <f ca="1">VLOOKUP(E32,'Data Sources'!$J$4:$O$6,4)</f>
        <v>8</v>
      </c>
      <c r="H32" s="58">
        <f ca="1" t="shared" si="10"/>
        <v>2</v>
      </c>
      <c r="I32" s="58">
        <f ca="1" t="shared" ref="I32:K32" si="122">IF($H32=I$9,MAX(L31,$D32),L31)</f>
        <v>34</v>
      </c>
      <c r="J32" s="58">
        <f ca="1" t="shared" si="122"/>
        <v>32</v>
      </c>
      <c r="K32" s="58">
        <f ca="1" t="shared" si="122"/>
        <v>35</v>
      </c>
      <c r="L32" s="48">
        <f ca="1" t="shared" ref="L32:N32" si="123">IF($H32=L$9,I32+$G32,L31)</f>
        <v>34</v>
      </c>
      <c r="M32" s="48">
        <f ca="1" t="shared" si="123"/>
        <v>40</v>
      </c>
      <c r="N32" s="48">
        <f ca="1" t="shared" si="123"/>
        <v>35</v>
      </c>
      <c r="O32" s="79">
        <f ca="1" t="shared" ref="O32:Q32" si="124">+IF($H32=O$9,L32-$D32,0)</f>
        <v>0</v>
      </c>
      <c r="P32" s="79">
        <f ca="1" t="shared" si="124"/>
        <v>9</v>
      </c>
      <c r="Q32" s="79">
        <f ca="1" t="shared" si="124"/>
        <v>0</v>
      </c>
      <c r="R32" s="55">
        <f ca="1" t="shared" ref="R32:T32" si="125">+IF($H32=R$9,MAX(0,L32-$D32),0)*$AA32</f>
        <v>0</v>
      </c>
      <c r="S32" s="55">
        <f ca="1" t="shared" si="125"/>
        <v>9</v>
      </c>
      <c r="T32" s="55">
        <f ca="1" t="shared" si="125"/>
        <v>0</v>
      </c>
      <c r="U32" s="55">
        <f ca="1" t="shared" ref="U32:W32" si="126">IF($H32=U$9,MAX(I32-L31,0),0)*$AA32</f>
        <v>0</v>
      </c>
      <c r="V32" s="55">
        <f ca="1" t="shared" si="126"/>
        <v>0</v>
      </c>
      <c r="W32" s="55">
        <f ca="1" t="shared" si="126"/>
        <v>0</v>
      </c>
      <c r="Y32" s="1"/>
      <c r="AA32" s="119">
        <f ca="1" t="shared" si="16"/>
        <v>1</v>
      </c>
      <c r="AB32" s="36">
        <f ca="1" t="shared" si="17"/>
        <v>2</v>
      </c>
      <c r="AC32" s="118">
        <f ca="1" t="shared" si="18"/>
        <v>1</v>
      </c>
      <c r="AE32" s="1"/>
      <c r="AG32" s="133">
        <f ca="1">VLOOKUP(F32,'Data Sources'!$L$3:$N$6,3,0)</f>
        <v>5</v>
      </c>
      <c r="AH32" s="134">
        <f ca="1">VLOOKUP(F32,'Data Sources'!$L$3:$O$6,4,0)</f>
        <v>1.9</v>
      </c>
      <c r="AI32" s="135">
        <f ca="1" t="shared" si="19"/>
        <v>3.1</v>
      </c>
      <c r="AK32" s="1"/>
      <c r="AM32" s="136">
        <f t="shared" si="20"/>
        <v>23</v>
      </c>
      <c r="AN32" s="137"/>
      <c r="AO32" s="137"/>
      <c r="AP32" s="149"/>
      <c r="AR32" s="150"/>
      <c r="AS32" s="149"/>
      <c r="AU32" s="1"/>
      <c r="AZ32" s="153"/>
      <c r="BA32" s="29"/>
      <c r="BB32" s="1"/>
      <c r="BG32" s="153"/>
      <c r="BH32" s="29"/>
      <c r="BI32" s="1"/>
      <c r="BN32" s="153"/>
      <c r="BO32" s="29"/>
      <c r="BP32" s="1"/>
    </row>
    <row r="33" ht="14.25" customHeight="1" spans="1:68">
      <c r="A33" s="48">
        <f t="shared" si="21"/>
        <v>23</v>
      </c>
      <c r="B33" s="49">
        <f ca="1" t="shared" si="7"/>
        <v>0.840471046854097</v>
      </c>
      <c r="C33" s="49">
        <f ca="1">VLOOKUP(B33,'Data Sources'!$C:$E,3)</f>
        <v>2</v>
      </c>
      <c r="D33" s="59">
        <f ca="1" t="shared" si="8"/>
        <v>33</v>
      </c>
      <c r="E33" s="49">
        <f ca="1" t="shared" si="9"/>
        <v>0.0799478226192307</v>
      </c>
      <c r="F33" s="49" t="str">
        <f ca="1">VLOOKUP(E33,'Data Sources'!$J$4:$O$6,3)</f>
        <v>Hot Coffee</v>
      </c>
      <c r="G33" s="49">
        <f ca="1">VLOOKUP(E33,'Data Sources'!$J$4:$O$6,4)</f>
        <v>2</v>
      </c>
      <c r="H33" s="54">
        <f ca="1" t="shared" si="10"/>
        <v>1</v>
      </c>
      <c r="I33" s="54">
        <f ca="1" t="shared" ref="I33:K33" si="127">IF($H33=I$9,MAX(L32,$D33),L32)</f>
        <v>34</v>
      </c>
      <c r="J33" s="54">
        <f ca="1" t="shared" si="127"/>
        <v>40</v>
      </c>
      <c r="K33" s="54">
        <f ca="1" t="shared" si="127"/>
        <v>35</v>
      </c>
      <c r="L33" s="48">
        <f ca="1" t="shared" ref="L33:N33" si="128">IF($H33=L$9,I33+$G33,L32)</f>
        <v>36</v>
      </c>
      <c r="M33" s="48">
        <f ca="1" t="shared" si="128"/>
        <v>40</v>
      </c>
      <c r="N33" s="48">
        <f ca="1" t="shared" si="128"/>
        <v>35</v>
      </c>
      <c r="O33" s="79">
        <f ca="1" t="shared" ref="O33:Q33" si="129">+IF($H33=O$9,L33-$D33,0)</f>
        <v>3</v>
      </c>
      <c r="P33" s="79">
        <f ca="1" t="shared" si="129"/>
        <v>0</v>
      </c>
      <c r="Q33" s="79">
        <f ca="1" t="shared" si="129"/>
        <v>0</v>
      </c>
      <c r="R33" s="48">
        <f ca="1" t="shared" ref="R33:T33" si="130">+IF($H33=R$9,MAX(0,L33-$D33),0)*$AA33</f>
        <v>3</v>
      </c>
      <c r="S33" s="48">
        <f ca="1" t="shared" si="130"/>
        <v>0</v>
      </c>
      <c r="T33" s="48">
        <f ca="1" t="shared" si="130"/>
        <v>0</v>
      </c>
      <c r="U33" s="48">
        <f ca="1" t="shared" ref="U33:W33" si="131">IF($H33=U$9,MAX(I33-L32,0),0)*$AA33</f>
        <v>0</v>
      </c>
      <c r="V33" s="48">
        <f ca="1" t="shared" si="131"/>
        <v>0</v>
      </c>
      <c r="W33" s="48">
        <f ca="1" t="shared" si="131"/>
        <v>0</v>
      </c>
      <c r="Y33" s="1"/>
      <c r="AA33" s="119">
        <f ca="1" t="shared" si="16"/>
        <v>1</v>
      </c>
      <c r="AB33" s="36">
        <f ca="1" t="shared" si="17"/>
        <v>1</v>
      </c>
      <c r="AC33" s="118">
        <f ca="1" t="shared" si="18"/>
        <v>1</v>
      </c>
      <c r="AE33" s="1"/>
      <c r="AG33" s="133">
        <f ca="1">VLOOKUP(F33,'Data Sources'!$L$3:$N$6,3,0)</f>
        <v>4</v>
      </c>
      <c r="AH33" s="134">
        <f ca="1">VLOOKUP(F33,'Data Sources'!$L$3:$O$6,4,0)</f>
        <v>1.2</v>
      </c>
      <c r="AI33" s="135">
        <f ca="1" t="shared" si="19"/>
        <v>2.8</v>
      </c>
      <c r="AK33" s="1"/>
      <c r="AM33" s="136">
        <f t="shared" si="20"/>
        <v>24</v>
      </c>
      <c r="AN33" s="137"/>
      <c r="AO33" s="137"/>
      <c r="AP33" s="149"/>
      <c r="AR33" s="150"/>
      <c r="AS33" s="149"/>
      <c r="AU33" s="1"/>
      <c r="AZ33" s="153"/>
      <c r="BA33" s="29"/>
      <c r="BB33" s="1"/>
      <c r="BG33" s="153"/>
      <c r="BH33" s="29"/>
      <c r="BI33" s="1"/>
      <c r="BN33" s="153"/>
      <c r="BO33" s="29"/>
      <c r="BP33" s="1"/>
    </row>
    <row r="34" ht="14.25" customHeight="1" spans="1:68">
      <c r="A34" s="55">
        <f t="shared" si="21"/>
        <v>24</v>
      </c>
      <c r="B34" s="56">
        <f ca="1" t="shared" si="7"/>
        <v>0.295095104604858</v>
      </c>
      <c r="C34" s="56">
        <f ca="1">VLOOKUP(B34,'Data Sources'!$C:$E,3)</f>
        <v>1</v>
      </c>
      <c r="D34" s="57">
        <f ca="1" t="shared" si="8"/>
        <v>34</v>
      </c>
      <c r="E34" s="56">
        <f ca="1" t="shared" si="9"/>
        <v>0.257302004833088</v>
      </c>
      <c r="F34" s="56" t="str">
        <f ca="1">VLOOKUP(E34,'Data Sources'!$J$4:$O$6,3)</f>
        <v>Hot Coffee</v>
      </c>
      <c r="G34" s="56">
        <f ca="1">VLOOKUP(E34,'Data Sources'!$J$4:$O$6,4)</f>
        <v>2</v>
      </c>
      <c r="H34" s="58">
        <f ca="1" t="shared" si="10"/>
        <v>3</v>
      </c>
      <c r="I34" s="58">
        <f ca="1" t="shared" ref="I34:K34" si="132">IF($H34=I$9,MAX(L33,$D34),L33)</f>
        <v>36</v>
      </c>
      <c r="J34" s="58">
        <f ca="1" t="shared" si="132"/>
        <v>40</v>
      </c>
      <c r="K34" s="58">
        <f ca="1" t="shared" si="132"/>
        <v>35</v>
      </c>
      <c r="L34" s="48">
        <f ca="1" t="shared" ref="L34:N34" si="133">IF($H34=L$9,I34+$G34,L33)</f>
        <v>36</v>
      </c>
      <c r="M34" s="48">
        <f ca="1" t="shared" si="133"/>
        <v>40</v>
      </c>
      <c r="N34" s="48">
        <f ca="1" t="shared" si="133"/>
        <v>37</v>
      </c>
      <c r="O34" s="79">
        <f ca="1" t="shared" ref="O34:Q34" si="134">+IF($H34=O$9,L34-$D34,0)</f>
        <v>0</v>
      </c>
      <c r="P34" s="79">
        <f ca="1" t="shared" si="134"/>
        <v>0</v>
      </c>
      <c r="Q34" s="79">
        <f ca="1" t="shared" si="134"/>
        <v>3</v>
      </c>
      <c r="R34" s="55">
        <f ca="1" t="shared" ref="R34:T34" si="135">+IF($H34=R$9,MAX(0,L34-$D34),0)*$AA34</f>
        <v>0</v>
      </c>
      <c r="S34" s="55">
        <f ca="1" t="shared" si="135"/>
        <v>0</v>
      </c>
      <c r="T34" s="55">
        <f ca="1" t="shared" si="135"/>
        <v>3</v>
      </c>
      <c r="U34" s="55">
        <f ca="1" t="shared" ref="U34:W34" si="136">IF($H34=U$9,MAX(I34-L33,0),0)*$AA34</f>
        <v>0</v>
      </c>
      <c r="V34" s="55">
        <f ca="1" t="shared" si="136"/>
        <v>0</v>
      </c>
      <c r="W34" s="55">
        <f ca="1" t="shared" si="136"/>
        <v>0</v>
      </c>
      <c r="Y34" s="1"/>
      <c r="AA34" s="119">
        <f ca="1" t="shared" si="16"/>
        <v>1</v>
      </c>
      <c r="AB34" s="36">
        <f ca="1" t="shared" si="17"/>
        <v>3</v>
      </c>
      <c r="AC34" s="118">
        <f ca="1" t="shared" si="18"/>
        <v>1</v>
      </c>
      <c r="AE34" s="1"/>
      <c r="AG34" s="133">
        <f ca="1">VLOOKUP(F34,'Data Sources'!$L$3:$N$6,3,0)</f>
        <v>4</v>
      </c>
      <c r="AH34" s="134">
        <f ca="1">VLOOKUP(F34,'Data Sources'!$L$3:$O$6,4,0)</f>
        <v>1.2</v>
      </c>
      <c r="AI34" s="135">
        <f ca="1" t="shared" si="19"/>
        <v>2.8</v>
      </c>
      <c r="AK34" s="1"/>
      <c r="AM34" s="136">
        <f t="shared" si="20"/>
        <v>25</v>
      </c>
      <c r="AN34" s="137"/>
      <c r="AO34" s="137"/>
      <c r="AP34" s="149"/>
      <c r="AR34" s="150"/>
      <c r="AS34" s="149"/>
      <c r="AU34" s="1"/>
      <c r="AZ34" s="153"/>
      <c r="BA34" s="29"/>
      <c r="BB34" s="1"/>
      <c r="BG34" s="153"/>
      <c r="BH34" s="29"/>
      <c r="BI34" s="1"/>
      <c r="BN34" s="153"/>
      <c r="BO34" s="29"/>
      <c r="BP34" s="1"/>
    </row>
    <row r="35" ht="14.25" customHeight="1" spans="1:68">
      <c r="A35" s="48">
        <f t="shared" si="21"/>
        <v>25</v>
      </c>
      <c r="B35" s="49">
        <f ca="1" t="shared" si="7"/>
        <v>0.272387047234773</v>
      </c>
      <c r="C35" s="49">
        <f ca="1">VLOOKUP(B35,'Data Sources'!$C:$E,3)</f>
        <v>1</v>
      </c>
      <c r="D35" s="59">
        <f ca="1" t="shared" si="8"/>
        <v>35</v>
      </c>
      <c r="E35" s="49">
        <f ca="1" t="shared" si="9"/>
        <v>0.363194309150837</v>
      </c>
      <c r="F35" s="49" t="str">
        <f ca="1">VLOOKUP(E35,'Data Sources'!$J$4:$O$6,3)</f>
        <v>Hot Coffee</v>
      </c>
      <c r="G35" s="49">
        <f ca="1">VLOOKUP(E35,'Data Sources'!$J$4:$O$6,4)</f>
        <v>2</v>
      </c>
      <c r="H35" s="54">
        <f ca="1" t="shared" si="10"/>
        <v>1</v>
      </c>
      <c r="I35" s="54">
        <f ca="1" t="shared" ref="I35:K35" si="137">IF($H35=I$9,MAX(L34,$D35),L34)</f>
        <v>36</v>
      </c>
      <c r="J35" s="54">
        <f ca="1" t="shared" si="137"/>
        <v>40</v>
      </c>
      <c r="K35" s="54">
        <f ca="1" t="shared" si="137"/>
        <v>37</v>
      </c>
      <c r="L35" s="48">
        <f ca="1" t="shared" ref="L35:N35" si="138">IF($H35=L$9,I35+$G35,L34)</f>
        <v>38</v>
      </c>
      <c r="M35" s="48">
        <f ca="1" t="shared" si="138"/>
        <v>40</v>
      </c>
      <c r="N35" s="48">
        <f ca="1" t="shared" si="138"/>
        <v>37</v>
      </c>
      <c r="O35" s="79">
        <f ca="1" t="shared" ref="O35:Q35" si="139">+IF($H35=O$9,L35-$D35,0)</f>
        <v>3</v>
      </c>
      <c r="P35" s="79">
        <f ca="1" t="shared" si="139"/>
        <v>0</v>
      </c>
      <c r="Q35" s="79">
        <f ca="1" t="shared" si="139"/>
        <v>0</v>
      </c>
      <c r="R35" s="48">
        <f ca="1" t="shared" ref="R35:T35" si="140">+IF($H35=R$9,MAX(0,L35-$D35),0)*$AA35</f>
        <v>3</v>
      </c>
      <c r="S35" s="48">
        <f ca="1" t="shared" si="140"/>
        <v>0</v>
      </c>
      <c r="T35" s="48">
        <f ca="1" t="shared" si="140"/>
        <v>0</v>
      </c>
      <c r="U35" s="48">
        <f ca="1" t="shared" ref="U35:W35" si="141">IF($H35=U$9,MAX(I35-L34,0),0)*$AA35</f>
        <v>0</v>
      </c>
      <c r="V35" s="48">
        <f ca="1" t="shared" si="141"/>
        <v>0</v>
      </c>
      <c r="W35" s="48">
        <f ca="1" t="shared" si="141"/>
        <v>0</v>
      </c>
      <c r="Y35" s="1"/>
      <c r="AA35" s="119">
        <f ca="1" t="shared" si="16"/>
        <v>1</v>
      </c>
      <c r="AB35" s="36">
        <f ca="1" t="shared" si="17"/>
        <v>1</v>
      </c>
      <c r="AC35" s="118">
        <f ca="1" t="shared" si="18"/>
        <v>1</v>
      </c>
      <c r="AE35" s="1"/>
      <c r="AG35" s="133">
        <f ca="1">VLOOKUP(F35,'Data Sources'!$L$3:$N$6,3,0)</f>
        <v>4</v>
      </c>
      <c r="AH35" s="134">
        <f ca="1">VLOOKUP(F35,'Data Sources'!$L$3:$O$6,4,0)</f>
        <v>1.2</v>
      </c>
      <c r="AI35" s="135">
        <f ca="1" t="shared" si="19"/>
        <v>2.8</v>
      </c>
      <c r="AK35" s="1"/>
      <c r="AM35" s="136">
        <f t="shared" si="20"/>
        <v>26</v>
      </c>
      <c r="AN35" s="137"/>
      <c r="AO35" s="137"/>
      <c r="AP35" s="149"/>
      <c r="AR35" s="150"/>
      <c r="AS35" s="149"/>
      <c r="AU35" s="1"/>
      <c r="AZ35" s="153"/>
      <c r="BA35" s="29"/>
      <c r="BB35" s="1"/>
      <c r="BG35" s="153"/>
      <c r="BH35" s="29"/>
      <c r="BI35" s="1"/>
      <c r="BN35" s="153"/>
      <c r="BO35" s="29"/>
      <c r="BP35" s="1"/>
    </row>
    <row r="36" ht="14.25" customHeight="1" spans="1:68">
      <c r="A36" s="55">
        <f t="shared" si="21"/>
        <v>26</v>
      </c>
      <c r="B36" s="56">
        <f ca="1" t="shared" si="7"/>
        <v>0.906903401669239</v>
      </c>
      <c r="C36" s="56">
        <f ca="1">VLOOKUP(B36,'Data Sources'!$C:$E,3)</f>
        <v>3</v>
      </c>
      <c r="D36" s="57">
        <f ca="1" t="shared" si="8"/>
        <v>38</v>
      </c>
      <c r="E36" s="56">
        <f ca="1" t="shared" si="9"/>
        <v>0.957553272144008</v>
      </c>
      <c r="F36" s="56" t="str">
        <f ca="1">VLOOKUP(E36,'Data Sources'!$J$4:$O$6,3)</f>
        <v>Blended Drink</v>
      </c>
      <c r="G36" s="56">
        <f ca="1">VLOOKUP(E36,'Data Sources'!$J$4:$O$6,4)</f>
        <v>8</v>
      </c>
      <c r="H36" s="58">
        <f ca="1" t="shared" si="10"/>
        <v>3</v>
      </c>
      <c r="I36" s="58">
        <f ca="1" t="shared" ref="I36:K36" si="142">IF($H36=I$9,MAX(L35,$D36),L35)</f>
        <v>38</v>
      </c>
      <c r="J36" s="58">
        <f ca="1" t="shared" si="142"/>
        <v>40</v>
      </c>
      <c r="K36" s="58">
        <f ca="1" t="shared" si="142"/>
        <v>38</v>
      </c>
      <c r="L36" s="48">
        <f ca="1" t="shared" ref="L36:N36" si="143">IF($H36=L$9,I36+$G36,L35)</f>
        <v>38</v>
      </c>
      <c r="M36" s="48">
        <f ca="1" t="shared" si="143"/>
        <v>40</v>
      </c>
      <c r="N36" s="48">
        <f ca="1" t="shared" si="143"/>
        <v>46</v>
      </c>
      <c r="O36" s="79">
        <f ca="1" t="shared" ref="O36:Q36" si="144">+IF($H36=O$9,L36-$D36,0)</f>
        <v>0</v>
      </c>
      <c r="P36" s="79">
        <f ca="1" t="shared" si="144"/>
        <v>0</v>
      </c>
      <c r="Q36" s="79">
        <f ca="1" t="shared" si="144"/>
        <v>8</v>
      </c>
      <c r="R36" s="55">
        <f ca="1" t="shared" ref="R36:T36" si="145">+IF($H36=R$9,MAX(0,L36-$D36),0)*$AA36</f>
        <v>0</v>
      </c>
      <c r="S36" s="55">
        <f ca="1" t="shared" si="145"/>
        <v>0</v>
      </c>
      <c r="T36" s="55">
        <f ca="1" t="shared" si="145"/>
        <v>8</v>
      </c>
      <c r="U36" s="55">
        <f ca="1" t="shared" ref="U36:W36" si="146">IF($H36=U$9,MAX(I36-L35,0),0)*$AA36</f>
        <v>0</v>
      </c>
      <c r="V36" s="55">
        <f ca="1" t="shared" si="146"/>
        <v>0</v>
      </c>
      <c r="W36" s="55">
        <f ca="1" t="shared" si="146"/>
        <v>1</v>
      </c>
      <c r="Y36" s="1"/>
      <c r="AA36" s="119">
        <f ca="1" t="shared" si="16"/>
        <v>1</v>
      </c>
      <c r="AB36" s="36">
        <f ca="1" t="shared" si="17"/>
        <v>3</v>
      </c>
      <c r="AC36" s="118">
        <f ca="1" t="shared" si="18"/>
        <v>1</v>
      </c>
      <c r="AE36" s="1"/>
      <c r="AG36" s="133">
        <f ca="1">VLOOKUP(F36,'Data Sources'!$L$3:$N$6,3,0)</f>
        <v>5</v>
      </c>
      <c r="AH36" s="134">
        <f ca="1">VLOOKUP(F36,'Data Sources'!$L$3:$O$6,4,0)</f>
        <v>1.9</v>
      </c>
      <c r="AI36" s="135">
        <f ca="1" t="shared" si="19"/>
        <v>3.1</v>
      </c>
      <c r="AK36" s="1"/>
      <c r="AM36" s="136">
        <f t="shared" si="20"/>
        <v>27</v>
      </c>
      <c r="AN36" s="137"/>
      <c r="AO36" s="137"/>
      <c r="AP36" s="149"/>
      <c r="AR36" s="150"/>
      <c r="AS36" s="149"/>
      <c r="AU36" s="1"/>
      <c r="AZ36" s="153"/>
      <c r="BA36" s="29"/>
      <c r="BB36" s="1"/>
      <c r="BG36" s="153"/>
      <c r="BH36" s="29"/>
      <c r="BI36" s="1"/>
      <c r="BN36" s="153"/>
      <c r="BO36" s="29"/>
      <c r="BP36" s="1"/>
    </row>
    <row r="37" ht="14.25" customHeight="1" spans="1:68">
      <c r="A37" s="48">
        <f t="shared" si="21"/>
        <v>27</v>
      </c>
      <c r="B37" s="49">
        <f ca="1" t="shared" si="7"/>
        <v>0.908122525509541</v>
      </c>
      <c r="C37" s="49">
        <f ca="1">VLOOKUP(B37,'Data Sources'!$C:$E,3)</f>
        <v>3</v>
      </c>
      <c r="D37" s="59">
        <f ca="1" t="shared" si="8"/>
        <v>41</v>
      </c>
      <c r="E37" s="49">
        <f ca="1" t="shared" si="9"/>
        <v>0.489114847437373</v>
      </c>
      <c r="F37" s="49" t="str">
        <f ca="1">VLOOKUP(E37,'Data Sources'!$J$4:$O$6,3)</f>
        <v>Hot Coffee</v>
      </c>
      <c r="G37" s="49">
        <f ca="1">VLOOKUP(E37,'Data Sources'!$J$4:$O$6,4)</f>
        <v>2</v>
      </c>
      <c r="H37" s="54">
        <f ca="1" t="shared" si="10"/>
        <v>1</v>
      </c>
      <c r="I37" s="54">
        <f ca="1" t="shared" ref="I37:K37" si="147">IF($H37=I$9,MAX(L36,$D37),L36)</f>
        <v>41</v>
      </c>
      <c r="J37" s="54">
        <f ca="1" t="shared" si="147"/>
        <v>40</v>
      </c>
      <c r="K37" s="54">
        <f ca="1" t="shared" si="147"/>
        <v>46</v>
      </c>
      <c r="L37" s="48">
        <f ca="1" t="shared" ref="L37:N37" si="148">IF($H37=L$9,I37+$G37,L36)</f>
        <v>43</v>
      </c>
      <c r="M37" s="48">
        <f ca="1" t="shared" si="148"/>
        <v>40</v>
      </c>
      <c r="N37" s="48">
        <f ca="1" t="shared" si="148"/>
        <v>46</v>
      </c>
      <c r="O37" s="79">
        <f ca="1" t="shared" ref="O37:Q37" si="149">+IF($H37=O$9,L37-$D37,0)</f>
        <v>2</v>
      </c>
      <c r="P37" s="79">
        <f ca="1" t="shared" si="149"/>
        <v>0</v>
      </c>
      <c r="Q37" s="79">
        <f ca="1" t="shared" si="149"/>
        <v>0</v>
      </c>
      <c r="R37" s="48">
        <f ca="1" t="shared" ref="R37:T37" si="150">+IF($H37=R$9,MAX(0,L37-$D37),0)*$AA37</f>
        <v>2</v>
      </c>
      <c r="S37" s="48">
        <f ca="1" t="shared" si="150"/>
        <v>0</v>
      </c>
      <c r="T37" s="48">
        <f ca="1" t="shared" si="150"/>
        <v>0</v>
      </c>
      <c r="U37" s="48">
        <f ca="1" t="shared" ref="U37:W37" si="151">IF($H37=U$9,MAX(I37-L36,0),0)*$AA37</f>
        <v>3</v>
      </c>
      <c r="V37" s="48">
        <f ca="1" t="shared" si="151"/>
        <v>0</v>
      </c>
      <c r="W37" s="48">
        <f ca="1" t="shared" si="151"/>
        <v>0</v>
      </c>
      <c r="Y37" s="1"/>
      <c r="AA37" s="119">
        <f ca="1" t="shared" si="16"/>
        <v>1</v>
      </c>
      <c r="AB37" s="36">
        <f ca="1" t="shared" si="17"/>
        <v>1</v>
      </c>
      <c r="AC37" s="118">
        <f ca="1" t="shared" si="18"/>
        <v>1</v>
      </c>
      <c r="AE37" s="1"/>
      <c r="AG37" s="133">
        <f ca="1">VLOOKUP(F37,'Data Sources'!$L$3:$N$6,3,0)</f>
        <v>4</v>
      </c>
      <c r="AH37" s="134">
        <f ca="1">VLOOKUP(F37,'Data Sources'!$L$3:$O$6,4,0)</f>
        <v>1.2</v>
      </c>
      <c r="AI37" s="135">
        <f ca="1" t="shared" si="19"/>
        <v>2.8</v>
      </c>
      <c r="AK37" s="1"/>
      <c r="AM37" s="136">
        <f t="shared" si="20"/>
        <v>28</v>
      </c>
      <c r="AN37" s="137"/>
      <c r="AO37" s="137"/>
      <c r="AP37" s="149"/>
      <c r="AR37" s="150"/>
      <c r="AS37" s="149"/>
      <c r="AU37" s="1"/>
      <c r="AZ37" s="153"/>
      <c r="BA37" s="29"/>
      <c r="BB37" s="1"/>
      <c r="BG37" s="153"/>
      <c r="BH37" s="29"/>
      <c r="BI37" s="1"/>
      <c r="BN37" s="153"/>
      <c r="BO37" s="29"/>
      <c r="BP37" s="1"/>
    </row>
    <row r="38" ht="14.25" customHeight="1" spans="1:68">
      <c r="A38" s="55">
        <f t="shared" si="21"/>
        <v>28</v>
      </c>
      <c r="B38" s="56">
        <f ca="1" t="shared" si="7"/>
        <v>0.0832922441564414</v>
      </c>
      <c r="C38" s="56">
        <f ca="1">VLOOKUP(B38,'Data Sources'!$C:$E,3)</f>
        <v>1</v>
      </c>
      <c r="D38" s="57">
        <f ca="1" t="shared" si="8"/>
        <v>42</v>
      </c>
      <c r="E38" s="56">
        <f ca="1" t="shared" si="9"/>
        <v>0.395152938865439</v>
      </c>
      <c r="F38" s="56" t="str">
        <f ca="1">VLOOKUP(E38,'Data Sources'!$J$4:$O$6,3)</f>
        <v>Hot Coffee</v>
      </c>
      <c r="G38" s="56">
        <f ca="1">VLOOKUP(E38,'Data Sources'!$J$4:$O$6,4)</f>
        <v>2</v>
      </c>
      <c r="H38" s="58">
        <f ca="1" t="shared" si="10"/>
        <v>2</v>
      </c>
      <c r="I38" s="58">
        <f ca="1" t="shared" ref="I38:K38" si="152">IF($H38=I$9,MAX(L37,$D38),L37)</f>
        <v>43</v>
      </c>
      <c r="J38" s="58">
        <f ca="1" t="shared" si="152"/>
        <v>42</v>
      </c>
      <c r="K38" s="58">
        <f ca="1" t="shared" si="152"/>
        <v>46</v>
      </c>
      <c r="L38" s="48">
        <f ca="1" t="shared" ref="L38:N38" si="153">IF($H38=L$9,I38+$G38,L37)</f>
        <v>43</v>
      </c>
      <c r="M38" s="48">
        <f ca="1" t="shared" si="153"/>
        <v>44</v>
      </c>
      <c r="N38" s="48">
        <f ca="1" t="shared" si="153"/>
        <v>46</v>
      </c>
      <c r="O38" s="79">
        <f ca="1" t="shared" ref="O38:Q38" si="154">+IF($H38=O$9,L38-$D38,0)</f>
        <v>0</v>
      </c>
      <c r="P38" s="79">
        <f ca="1" t="shared" si="154"/>
        <v>2</v>
      </c>
      <c r="Q38" s="79">
        <f ca="1" t="shared" si="154"/>
        <v>0</v>
      </c>
      <c r="R38" s="55">
        <f ca="1" t="shared" ref="R38:T38" si="155">+IF($H38=R$9,MAX(0,L38-$D38),0)*$AA38</f>
        <v>0</v>
      </c>
      <c r="S38" s="55">
        <f ca="1" t="shared" si="155"/>
        <v>2</v>
      </c>
      <c r="T38" s="55">
        <f ca="1" t="shared" si="155"/>
        <v>0</v>
      </c>
      <c r="U38" s="55">
        <f ca="1" t="shared" ref="U38:W38" si="156">IF($H38=U$9,MAX(I38-L37,0),0)*$AA38</f>
        <v>0</v>
      </c>
      <c r="V38" s="55">
        <f ca="1" t="shared" si="156"/>
        <v>2</v>
      </c>
      <c r="W38" s="55">
        <f ca="1" t="shared" si="156"/>
        <v>0</v>
      </c>
      <c r="Y38" s="1"/>
      <c r="AA38" s="119">
        <f ca="1" t="shared" si="16"/>
        <v>1</v>
      </c>
      <c r="AB38" s="36">
        <f ca="1" t="shared" si="17"/>
        <v>2</v>
      </c>
      <c r="AC38" s="118">
        <f ca="1" t="shared" si="18"/>
        <v>1</v>
      </c>
      <c r="AE38" s="1"/>
      <c r="AG38" s="133">
        <f ca="1">VLOOKUP(F38,'Data Sources'!$L$3:$N$6,3,0)</f>
        <v>4</v>
      </c>
      <c r="AH38" s="134">
        <f ca="1">VLOOKUP(F38,'Data Sources'!$L$3:$O$6,4,0)</f>
        <v>1.2</v>
      </c>
      <c r="AI38" s="135">
        <f ca="1" t="shared" si="19"/>
        <v>2.8</v>
      </c>
      <c r="AK38" s="1"/>
      <c r="AM38" s="136">
        <f t="shared" si="20"/>
        <v>29</v>
      </c>
      <c r="AN38" s="137"/>
      <c r="AO38" s="137"/>
      <c r="AP38" s="149"/>
      <c r="AR38" s="150"/>
      <c r="AS38" s="149"/>
      <c r="AU38" s="1"/>
      <c r="AZ38" s="153"/>
      <c r="BA38" s="29"/>
      <c r="BB38" s="1"/>
      <c r="BG38" s="153"/>
      <c r="BH38" s="29"/>
      <c r="BI38" s="1"/>
      <c r="BN38" s="153"/>
      <c r="BO38" s="29"/>
      <c r="BP38" s="1"/>
    </row>
    <row r="39" ht="14.25" customHeight="1" spans="1:68">
      <c r="A39" s="48">
        <f t="shared" si="21"/>
        <v>29</v>
      </c>
      <c r="B39" s="49">
        <f ca="1" t="shared" si="7"/>
        <v>0.990612728577791</v>
      </c>
      <c r="C39" s="49">
        <f ca="1">VLOOKUP(B39,'Data Sources'!$C:$E,3)</f>
        <v>4</v>
      </c>
      <c r="D39" s="59">
        <f ca="1" t="shared" si="8"/>
        <v>46</v>
      </c>
      <c r="E39" s="49">
        <f ca="1" t="shared" si="9"/>
        <v>0.225366782050994</v>
      </c>
      <c r="F39" s="49" t="str">
        <f ca="1">VLOOKUP(E39,'Data Sources'!$J$4:$O$6,3)</f>
        <v>Hot Coffee</v>
      </c>
      <c r="G39" s="49">
        <f ca="1">VLOOKUP(E39,'Data Sources'!$J$4:$O$6,4)</f>
        <v>2</v>
      </c>
      <c r="H39" s="54">
        <f ca="1" t="shared" si="10"/>
        <v>1</v>
      </c>
      <c r="I39" s="54">
        <f ca="1" t="shared" ref="I39:K39" si="157">IF($H39=I$9,MAX(L38,$D39),L38)</f>
        <v>46</v>
      </c>
      <c r="J39" s="54">
        <f ca="1" t="shared" si="157"/>
        <v>44</v>
      </c>
      <c r="K39" s="54">
        <f ca="1" t="shared" si="157"/>
        <v>46</v>
      </c>
      <c r="L39" s="48">
        <f ca="1" t="shared" ref="L39:N39" si="158">IF($H39=L$9,I39+$G39,L38)</f>
        <v>48</v>
      </c>
      <c r="M39" s="48">
        <f ca="1" t="shared" si="158"/>
        <v>44</v>
      </c>
      <c r="N39" s="48">
        <f ca="1" t="shared" si="158"/>
        <v>46</v>
      </c>
      <c r="O39" s="79">
        <f ca="1" t="shared" ref="O39:Q39" si="159">+IF($H39=O$9,L39-$D39,0)</f>
        <v>2</v>
      </c>
      <c r="P39" s="79">
        <f ca="1" t="shared" si="159"/>
        <v>0</v>
      </c>
      <c r="Q39" s="79">
        <f ca="1" t="shared" si="159"/>
        <v>0</v>
      </c>
      <c r="R39" s="48">
        <f ca="1" t="shared" ref="R39:T39" si="160">+IF($H39=R$9,MAX(0,L39-$D39),0)*$AA39</f>
        <v>2</v>
      </c>
      <c r="S39" s="48">
        <f ca="1" t="shared" si="160"/>
        <v>0</v>
      </c>
      <c r="T39" s="48">
        <f ca="1" t="shared" si="160"/>
        <v>0</v>
      </c>
      <c r="U39" s="48">
        <f ca="1" t="shared" ref="U39:W39" si="161">IF($H39=U$9,MAX(I39-L38,0),0)*$AA39</f>
        <v>3</v>
      </c>
      <c r="V39" s="48">
        <f ca="1" t="shared" si="161"/>
        <v>0</v>
      </c>
      <c r="W39" s="48">
        <f ca="1" t="shared" si="161"/>
        <v>0</v>
      </c>
      <c r="Y39" s="1"/>
      <c r="AA39" s="119">
        <f ca="1" t="shared" si="16"/>
        <v>1</v>
      </c>
      <c r="AB39" s="36">
        <f ca="1" t="shared" si="17"/>
        <v>1</v>
      </c>
      <c r="AC39" s="118">
        <f ca="1" t="shared" si="18"/>
        <v>1</v>
      </c>
      <c r="AE39" s="1"/>
      <c r="AG39" s="133">
        <f ca="1">VLOOKUP(F39,'Data Sources'!$L$3:$N$6,3,0)</f>
        <v>4</v>
      </c>
      <c r="AH39" s="134">
        <f ca="1">VLOOKUP(F39,'Data Sources'!$L$3:$O$6,4,0)</f>
        <v>1.2</v>
      </c>
      <c r="AI39" s="135">
        <f ca="1" t="shared" si="19"/>
        <v>2.8</v>
      </c>
      <c r="AK39" s="1"/>
      <c r="AM39" s="138">
        <f t="shared" si="20"/>
        <v>30</v>
      </c>
      <c r="AN39" s="139"/>
      <c r="AO39" s="139"/>
      <c r="AP39" s="151"/>
      <c r="AR39" s="152"/>
      <c r="AS39" s="151"/>
      <c r="AU39" s="1"/>
      <c r="AZ39" s="153"/>
      <c r="BA39" s="29"/>
      <c r="BB39" s="1"/>
      <c r="BG39" s="153"/>
      <c r="BH39" s="29"/>
      <c r="BI39" s="1"/>
      <c r="BN39" s="153"/>
      <c r="BO39" s="29"/>
      <c r="BP39" s="1"/>
    </row>
    <row r="40" ht="14.25" customHeight="1" spans="1:68">
      <c r="A40" s="55">
        <f t="shared" si="21"/>
        <v>30</v>
      </c>
      <c r="B40" s="56">
        <f ca="1" t="shared" si="7"/>
        <v>0.983265838827225</v>
      </c>
      <c r="C40" s="56">
        <f ca="1">VLOOKUP(B40,'Data Sources'!$C:$E,3)</f>
        <v>4</v>
      </c>
      <c r="D40" s="57">
        <f ca="1" t="shared" si="8"/>
        <v>50</v>
      </c>
      <c r="E40" s="56">
        <f ca="1" t="shared" si="9"/>
        <v>0.664507443357873</v>
      </c>
      <c r="F40" s="56" t="str">
        <f ca="1">VLOOKUP(E40,'Data Sources'!$J$4:$O$6,3)</f>
        <v>Cold Coffee</v>
      </c>
      <c r="G40" s="56">
        <f ca="1">VLOOKUP(E40,'Data Sources'!$J$4:$O$6,4)</f>
        <v>5</v>
      </c>
      <c r="H40" s="58">
        <f ca="1" t="shared" si="10"/>
        <v>2</v>
      </c>
      <c r="I40" s="58">
        <f ca="1" t="shared" ref="I40:K40" si="162">IF($H40=I$9,MAX(L39,$D40),L39)</f>
        <v>48</v>
      </c>
      <c r="J40" s="58">
        <f ca="1" t="shared" si="162"/>
        <v>50</v>
      </c>
      <c r="K40" s="58">
        <f ca="1" t="shared" si="162"/>
        <v>46</v>
      </c>
      <c r="L40" s="48">
        <f ca="1" t="shared" ref="L40:N40" si="163">IF($H40=L$9,I40+$G40,L39)</f>
        <v>48</v>
      </c>
      <c r="M40" s="48">
        <f ca="1" t="shared" si="163"/>
        <v>55</v>
      </c>
      <c r="N40" s="48">
        <f ca="1" t="shared" si="163"/>
        <v>46</v>
      </c>
      <c r="O40" s="79">
        <f ca="1" t="shared" ref="O40:Q40" si="164">+IF($H40=O$9,L40-$D40,0)</f>
        <v>0</v>
      </c>
      <c r="P40" s="79">
        <f ca="1" t="shared" si="164"/>
        <v>5</v>
      </c>
      <c r="Q40" s="79">
        <f ca="1" t="shared" si="164"/>
        <v>0</v>
      </c>
      <c r="R40" s="55">
        <f ca="1" t="shared" ref="R40:T40" si="165">+IF($H40=R$9,MAX(0,L40-$D40),0)*$AA40</f>
        <v>0</v>
      </c>
      <c r="S40" s="55">
        <f ca="1" t="shared" si="165"/>
        <v>5</v>
      </c>
      <c r="T40" s="55">
        <f ca="1" t="shared" si="165"/>
        <v>0</v>
      </c>
      <c r="U40" s="55">
        <f ca="1" t="shared" ref="U40:W40" si="166">IF($H40=U$9,MAX(I40-L39,0),0)*$AA40</f>
        <v>0</v>
      </c>
      <c r="V40" s="55">
        <f ca="1" t="shared" si="166"/>
        <v>6</v>
      </c>
      <c r="W40" s="55">
        <f ca="1" t="shared" si="166"/>
        <v>0</v>
      </c>
      <c r="Y40" s="1"/>
      <c r="AA40" s="119">
        <f ca="1" t="shared" si="16"/>
        <v>1</v>
      </c>
      <c r="AB40" s="36">
        <f ca="1" t="shared" si="17"/>
        <v>2</v>
      </c>
      <c r="AC40" s="118">
        <f ca="1" t="shared" si="18"/>
        <v>1</v>
      </c>
      <c r="AE40" s="1"/>
      <c r="AG40" s="133">
        <f ca="1">VLOOKUP(F40,'Data Sources'!$L$3:$N$6,3,0)</f>
        <v>4</v>
      </c>
      <c r="AH40" s="134">
        <f ca="1">VLOOKUP(F40,'Data Sources'!$L$3:$O$6,4,0)</f>
        <v>1</v>
      </c>
      <c r="AI40" s="135">
        <f ca="1" t="shared" si="19"/>
        <v>3</v>
      </c>
      <c r="AK40" s="1"/>
      <c r="AU40" s="1"/>
      <c r="AZ40" s="153"/>
      <c r="BA40" s="29"/>
      <c r="BB40" s="1"/>
      <c r="BG40" s="153"/>
      <c r="BH40" s="29"/>
      <c r="BI40" s="1"/>
      <c r="BN40" s="153"/>
      <c r="BO40" s="29"/>
      <c r="BP40" s="1"/>
    </row>
    <row r="41" ht="14.25" customHeight="1" spans="1:68">
      <c r="A41" s="48">
        <f t="shared" si="21"/>
        <v>31</v>
      </c>
      <c r="B41" s="49">
        <f ca="1" t="shared" si="7"/>
        <v>0.59674506574477</v>
      </c>
      <c r="C41" s="49">
        <f ca="1">VLOOKUP(B41,'Data Sources'!$C:$E,3)</f>
        <v>2</v>
      </c>
      <c r="D41" s="59">
        <f ca="1" t="shared" si="8"/>
        <v>52</v>
      </c>
      <c r="E41" s="49">
        <f ca="1" t="shared" si="9"/>
        <v>0.978136742128424</v>
      </c>
      <c r="F41" s="49" t="str">
        <f ca="1">VLOOKUP(E41,'Data Sources'!$J$4:$O$6,3)</f>
        <v>Blended Drink</v>
      </c>
      <c r="G41" s="49">
        <f ca="1">VLOOKUP(E41,'Data Sources'!$J$4:$O$6,4)</f>
        <v>8</v>
      </c>
      <c r="H41" s="54">
        <f ca="1" t="shared" si="10"/>
        <v>3</v>
      </c>
      <c r="I41" s="54">
        <f ca="1" t="shared" ref="I41:K41" si="167">IF($H41=I$9,MAX(L40,$D41),L40)</f>
        <v>48</v>
      </c>
      <c r="J41" s="54">
        <f ca="1" t="shared" si="167"/>
        <v>55</v>
      </c>
      <c r="K41" s="54">
        <f ca="1" t="shared" si="167"/>
        <v>52</v>
      </c>
      <c r="L41" s="48">
        <f ca="1" t="shared" ref="L41:N41" si="168">IF($H41=L$9,I41+$G41,L40)</f>
        <v>48</v>
      </c>
      <c r="M41" s="48">
        <f ca="1" t="shared" si="168"/>
        <v>55</v>
      </c>
      <c r="N41" s="48">
        <f ca="1" t="shared" si="168"/>
        <v>60</v>
      </c>
      <c r="O41" s="79">
        <f ca="1" t="shared" ref="O41:Q41" si="169">+IF($H41=O$9,L41-$D41,0)</f>
        <v>0</v>
      </c>
      <c r="P41" s="79">
        <f ca="1" t="shared" si="169"/>
        <v>0</v>
      </c>
      <c r="Q41" s="79">
        <f ca="1" t="shared" si="169"/>
        <v>8</v>
      </c>
      <c r="R41" s="48">
        <f ca="1" t="shared" ref="R41:T41" si="170">+IF($H41=R$9,MAX(0,L41-$D41),0)*$AA41</f>
        <v>0</v>
      </c>
      <c r="S41" s="48">
        <f ca="1" t="shared" si="170"/>
        <v>0</v>
      </c>
      <c r="T41" s="48">
        <f ca="1" t="shared" si="170"/>
        <v>8</v>
      </c>
      <c r="U41" s="48">
        <f ca="1" t="shared" ref="U41:W41" si="171">IF($H41=U$9,MAX(I41-L40,0),0)*$AA41</f>
        <v>0</v>
      </c>
      <c r="V41" s="48">
        <f ca="1" t="shared" si="171"/>
        <v>0</v>
      </c>
      <c r="W41" s="48">
        <f ca="1" t="shared" si="171"/>
        <v>6</v>
      </c>
      <c r="Y41" s="1"/>
      <c r="AA41" s="119">
        <f ca="1" t="shared" si="16"/>
        <v>1</v>
      </c>
      <c r="AB41" s="36">
        <f ca="1" t="shared" si="17"/>
        <v>3</v>
      </c>
      <c r="AC41" s="118">
        <f ca="1" t="shared" si="18"/>
        <v>1</v>
      </c>
      <c r="AE41" s="1"/>
      <c r="AG41" s="133">
        <f ca="1">VLOOKUP(F41,'Data Sources'!$L$3:$N$6,3,0)</f>
        <v>5</v>
      </c>
      <c r="AH41" s="134">
        <f ca="1">VLOOKUP(F41,'Data Sources'!$L$3:$O$6,4,0)</f>
        <v>1.9</v>
      </c>
      <c r="AI41" s="135">
        <f ca="1" t="shared" si="19"/>
        <v>3.1</v>
      </c>
      <c r="AK41" s="1"/>
      <c r="AU41" s="1"/>
      <c r="AZ41" s="153"/>
      <c r="BA41" s="29"/>
      <c r="BB41" s="1"/>
      <c r="BG41" s="153"/>
      <c r="BH41" s="29"/>
      <c r="BI41" s="1"/>
      <c r="BN41" s="153"/>
      <c r="BO41" s="29"/>
      <c r="BP41" s="1"/>
    </row>
    <row r="42" ht="14.25" customHeight="1" spans="1:68">
      <c r="A42" s="55">
        <f t="shared" si="21"/>
        <v>32</v>
      </c>
      <c r="B42" s="56">
        <f ca="1" t="shared" si="7"/>
        <v>0.280863467552234</v>
      </c>
      <c r="C42" s="60">
        <f ca="1">VLOOKUP(B42,'Data Sources'!$C:$E,3)</f>
        <v>1</v>
      </c>
      <c r="D42" s="57">
        <f ca="1" t="shared" si="8"/>
        <v>53</v>
      </c>
      <c r="E42" s="56">
        <f ca="1" t="shared" si="9"/>
        <v>0.392343167163134</v>
      </c>
      <c r="F42" s="56" t="str">
        <f ca="1">VLOOKUP(E42,'Data Sources'!$J$4:$O$6,3)</f>
        <v>Hot Coffee</v>
      </c>
      <c r="G42" s="56">
        <f ca="1">VLOOKUP(E42,'Data Sources'!$J$4:$O$6,4)</f>
        <v>2</v>
      </c>
      <c r="H42" s="58">
        <f ca="1" t="shared" si="10"/>
        <v>1</v>
      </c>
      <c r="I42" s="58">
        <f ca="1" t="shared" ref="I42:K42" si="172">IF($H42=I$9,MAX(L41,$D42),L41)</f>
        <v>53</v>
      </c>
      <c r="J42" s="58">
        <f ca="1" t="shared" si="172"/>
        <v>55</v>
      </c>
      <c r="K42" s="58">
        <f ca="1" t="shared" si="172"/>
        <v>60</v>
      </c>
      <c r="L42" s="48">
        <f ca="1" t="shared" ref="L42:N42" si="173">IF($H42=L$9,I42+$G42,L41)</f>
        <v>55</v>
      </c>
      <c r="M42" s="48">
        <f ca="1" t="shared" si="173"/>
        <v>55</v>
      </c>
      <c r="N42" s="48">
        <f ca="1" t="shared" si="173"/>
        <v>60</v>
      </c>
      <c r="O42" s="79">
        <f ca="1" t="shared" ref="O42:Q42" si="174">+IF($H42=O$9,L42-$D42,0)</f>
        <v>2</v>
      </c>
      <c r="P42" s="79">
        <f ca="1" t="shared" si="174"/>
        <v>0</v>
      </c>
      <c r="Q42" s="79">
        <f ca="1" t="shared" si="174"/>
        <v>0</v>
      </c>
      <c r="R42" s="55">
        <f ca="1" t="shared" ref="R42:T42" si="175">+IF($H42=R$9,MAX(0,L42-$D42),0)*$AA42</f>
        <v>2</v>
      </c>
      <c r="S42" s="55">
        <f ca="1" t="shared" si="175"/>
        <v>0</v>
      </c>
      <c r="T42" s="55">
        <f ca="1" t="shared" si="175"/>
        <v>0</v>
      </c>
      <c r="U42" s="55">
        <f ca="1" t="shared" ref="U42:W42" si="176">IF($H42=U$9,MAX(I42-L41,0),0)*$AA42</f>
        <v>5</v>
      </c>
      <c r="V42" s="55">
        <f ca="1" t="shared" si="176"/>
        <v>0</v>
      </c>
      <c r="W42" s="55">
        <f ca="1" t="shared" si="176"/>
        <v>0</v>
      </c>
      <c r="Y42" s="1"/>
      <c r="AA42" s="119">
        <f ca="1" t="shared" si="16"/>
        <v>1</v>
      </c>
      <c r="AB42" s="36">
        <f ca="1" t="shared" si="17"/>
        <v>1</v>
      </c>
      <c r="AC42" s="118">
        <f ca="1" t="shared" si="18"/>
        <v>1</v>
      </c>
      <c r="AE42" s="1"/>
      <c r="AG42" s="133">
        <f ca="1">VLOOKUP(F42,'Data Sources'!$L$3:$N$6,3,0)</f>
        <v>4</v>
      </c>
      <c r="AH42" s="134">
        <f ca="1">VLOOKUP(F42,'Data Sources'!$L$3:$O$6,4,0)</f>
        <v>1.2</v>
      </c>
      <c r="AI42" s="135">
        <f ca="1" t="shared" si="19"/>
        <v>2.8</v>
      </c>
      <c r="AK42" s="1"/>
      <c r="AU42" s="1"/>
      <c r="AZ42" s="153"/>
      <c r="BA42" s="29"/>
      <c r="BB42" s="1"/>
      <c r="BG42" s="153"/>
      <c r="BH42" s="29"/>
      <c r="BI42" s="1"/>
      <c r="BN42" s="153"/>
      <c r="BO42" s="29"/>
      <c r="BP42" s="1"/>
    </row>
    <row r="43" ht="14.25" customHeight="1" spans="1:68">
      <c r="A43" s="48">
        <f t="shared" si="21"/>
        <v>33</v>
      </c>
      <c r="B43" s="49">
        <f ca="1" t="shared" si="7"/>
        <v>0.984280984469498</v>
      </c>
      <c r="C43" s="49">
        <f ca="1">VLOOKUP(B43,'Data Sources'!$C:$E,3)</f>
        <v>4</v>
      </c>
      <c r="D43" s="59">
        <f ca="1" t="shared" si="8"/>
        <v>57</v>
      </c>
      <c r="E43" s="49">
        <f ca="1" t="shared" si="9"/>
        <v>0.217094603199723</v>
      </c>
      <c r="F43" s="49" t="str">
        <f ca="1">VLOOKUP(E43,'Data Sources'!$J$4:$O$6,3)</f>
        <v>Hot Coffee</v>
      </c>
      <c r="G43" s="49">
        <f ca="1">VLOOKUP(E43,'Data Sources'!$J$4:$O$6,4)</f>
        <v>2</v>
      </c>
      <c r="H43" s="54">
        <f ca="1" t="shared" si="10"/>
        <v>1</v>
      </c>
      <c r="I43" s="54">
        <f ca="1" t="shared" ref="I43:K43" si="177">IF($H43=I$9,MAX(L42,$D43),L42)</f>
        <v>57</v>
      </c>
      <c r="J43" s="54">
        <f ca="1" t="shared" si="177"/>
        <v>55</v>
      </c>
      <c r="K43" s="54">
        <f ca="1" t="shared" si="177"/>
        <v>60</v>
      </c>
      <c r="L43" s="48">
        <f ca="1" t="shared" ref="L43:N43" si="178">IF($H43=L$9,I43+$G43,L42)</f>
        <v>59</v>
      </c>
      <c r="M43" s="48">
        <f ca="1" t="shared" si="178"/>
        <v>55</v>
      </c>
      <c r="N43" s="48">
        <f ca="1" t="shared" si="178"/>
        <v>60</v>
      </c>
      <c r="O43" s="79">
        <f ca="1" t="shared" ref="O43:Q43" si="179">+IF($H43=O$9,L43-$D43,0)</f>
        <v>2</v>
      </c>
      <c r="P43" s="79">
        <f ca="1" t="shared" si="179"/>
        <v>0</v>
      </c>
      <c r="Q43" s="79">
        <f ca="1" t="shared" si="179"/>
        <v>0</v>
      </c>
      <c r="R43" s="48">
        <f ca="1" t="shared" ref="R43:T43" si="180">+IF($H43=R$9,MAX(0,L43-$D43),0)*$AA43</f>
        <v>2</v>
      </c>
      <c r="S43" s="48">
        <f ca="1" t="shared" si="180"/>
        <v>0</v>
      </c>
      <c r="T43" s="48">
        <f ca="1" t="shared" si="180"/>
        <v>0</v>
      </c>
      <c r="U43" s="48">
        <f ca="1" t="shared" ref="U43:W43" si="181">IF($H43=U$9,MAX(I43-L42,0),0)*$AA43</f>
        <v>2</v>
      </c>
      <c r="V43" s="48">
        <f ca="1" t="shared" si="181"/>
        <v>0</v>
      </c>
      <c r="W43" s="48">
        <f ca="1" t="shared" si="181"/>
        <v>0</v>
      </c>
      <c r="Y43" s="1"/>
      <c r="AA43" s="119">
        <f ca="1" t="shared" si="16"/>
        <v>1</v>
      </c>
      <c r="AB43" s="36">
        <f ca="1" t="shared" si="17"/>
        <v>1</v>
      </c>
      <c r="AC43" s="118">
        <f ca="1" t="shared" si="18"/>
        <v>1</v>
      </c>
      <c r="AE43" s="1"/>
      <c r="AG43" s="133">
        <f ca="1">VLOOKUP(F43,'Data Sources'!$L$3:$N$6,3,0)</f>
        <v>4</v>
      </c>
      <c r="AH43" s="134">
        <f ca="1">VLOOKUP(F43,'Data Sources'!$L$3:$O$6,4,0)</f>
        <v>1.2</v>
      </c>
      <c r="AI43" s="135">
        <f ca="1" t="shared" si="19"/>
        <v>2.8</v>
      </c>
      <c r="AK43" s="1"/>
      <c r="AU43" s="1"/>
      <c r="AZ43" s="153"/>
      <c r="BA43" s="29"/>
      <c r="BB43" s="1"/>
      <c r="BG43" s="153"/>
      <c r="BH43" s="29"/>
      <c r="BI43" s="1"/>
      <c r="BN43" s="153"/>
      <c r="BO43" s="29"/>
      <c r="BP43" s="1"/>
    </row>
    <row r="44" ht="14.25" customHeight="1" spans="1:68">
      <c r="A44" s="55">
        <f t="shared" si="21"/>
        <v>34</v>
      </c>
      <c r="B44" s="56">
        <f ca="1" t="shared" si="7"/>
        <v>0.0131104631953582</v>
      </c>
      <c r="C44" s="56">
        <f ca="1">VLOOKUP(B44,'Data Sources'!$C:$E,3)</f>
        <v>1</v>
      </c>
      <c r="D44" s="57">
        <f ca="1" t="shared" si="8"/>
        <v>58</v>
      </c>
      <c r="E44" s="56">
        <f ca="1" t="shared" si="9"/>
        <v>0.17503325547393</v>
      </c>
      <c r="F44" s="56" t="str">
        <f ca="1">VLOOKUP(E44,'Data Sources'!$J$4:$O$6,3)</f>
        <v>Hot Coffee</v>
      </c>
      <c r="G44" s="56">
        <f ca="1">VLOOKUP(E44,'Data Sources'!$J$4:$O$6,4)</f>
        <v>2</v>
      </c>
      <c r="H44" s="58">
        <f ca="1" t="shared" si="10"/>
        <v>2</v>
      </c>
      <c r="I44" s="58">
        <f ca="1" t="shared" ref="I44:K44" si="182">IF($H44=I$9,MAX(L43,$D44),L43)</f>
        <v>59</v>
      </c>
      <c r="J44" s="58">
        <f ca="1" t="shared" si="182"/>
        <v>58</v>
      </c>
      <c r="K44" s="58">
        <f ca="1" t="shared" si="182"/>
        <v>60</v>
      </c>
      <c r="L44" s="48">
        <f ca="1" t="shared" ref="L44:N44" si="183">IF($H44=L$9,I44+$G44,L43)</f>
        <v>59</v>
      </c>
      <c r="M44" s="48">
        <f ca="1" t="shared" si="183"/>
        <v>60</v>
      </c>
      <c r="N44" s="48">
        <f ca="1" t="shared" si="183"/>
        <v>60</v>
      </c>
      <c r="O44" s="79">
        <f ca="1" t="shared" ref="O44:Q44" si="184">+IF($H44=O$9,L44-$D44,0)</f>
        <v>0</v>
      </c>
      <c r="P44" s="79">
        <f ca="1" t="shared" si="184"/>
        <v>2</v>
      </c>
      <c r="Q44" s="79">
        <f ca="1" t="shared" si="184"/>
        <v>0</v>
      </c>
      <c r="R44" s="55">
        <f ca="1" t="shared" ref="R44:T44" si="185">+IF($H44=R$9,MAX(0,L44-$D44),0)*$AA44</f>
        <v>0</v>
      </c>
      <c r="S44" s="55">
        <f ca="1" t="shared" si="185"/>
        <v>2</v>
      </c>
      <c r="T44" s="55">
        <f ca="1" t="shared" si="185"/>
        <v>0</v>
      </c>
      <c r="U44" s="55">
        <f ca="1" t="shared" ref="U44:W44" si="186">IF($H44=U$9,MAX(I44-L43,0),0)*$AA44</f>
        <v>0</v>
      </c>
      <c r="V44" s="55">
        <f ca="1" t="shared" si="186"/>
        <v>3</v>
      </c>
      <c r="W44" s="55">
        <f ca="1" t="shared" si="186"/>
        <v>0</v>
      </c>
      <c r="Y44" s="1"/>
      <c r="AA44" s="119">
        <f ca="1" t="shared" si="16"/>
        <v>1</v>
      </c>
      <c r="AB44" s="36">
        <f ca="1" t="shared" si="17"/>
        <v>2</v>
      </c>
      <c r="AC44" s="118">
        <f ca="1" t="shared" si="18"/>
        <v>1</v>
      </c>
      <c r="AE44" s="1"/>
      <c r="AG44" s="133">
        <f ca="1">VLOOKUP(F44,'Data Sources'!$L$3:$N$6,3,0)</f>
        <v>4</v>
      </c>
      <c r="AH44" s="134">
        <f ca="1">VLOOKUP(F44,'Data Sources'!$L$3:$O$6,4,0)</f>
        <v>1.2</v>
      </c>
      <c r="AI44" s="135">
        <f ca="1" t="shared" si="19"/>
        <v>2.8</v>
      </c>
      <c r="AK44" s="1"/>
      <c r="AU44" s="1"/>
      <c r="AZ44" s="153"/>
      <c r="BA44" s="29"/>
      <c r="BB44" s="1"/>
      <c r="BG44" s="153"/>
      <c r="BH44" s="29"/>
      <c r="BI44" s="1"/>
      <c r="BN44" s="153"/>
      <c r="BO44" s="29"/>
      <c r="BP44" s="1"/>
    </row>
    <row r="45" ht="14.25" customHeight="1" spans="1:68">
      <c r="A45" s="48">
        <f t="shared" si="21"/>
        <v>35</v>
      </c>
      <c r="B45" s="49">
        <f ca="1" t="shared" si="7"/>
        <v>0.707318854942932</v>
      </c>
      <c r="C45" s="49">
        <f ca="1">VLOOKUP(B45,'Data Sources'!$C:$E,3)</f>
        <v>2</v>
      </c>
      <c r="D45" s="59">
        <f ca="1" t="shared" si="8"/>
        <v>60</v>
      </c>
      <c r="E45" s="49">
        <f ca="1" t="shared" si="9"/>
        <v>0.615959142679164</v>
      </c>
      <c r="F45" s="49" t="str">
        <f ca="1">VLOOKUP(E45,'Data Sources'!$J$4:$O$6,3)</f>
        <v>Cold Coffee</v>
      </c>
      <c r="G45" s="49">
        <f ca="1">VLOOKUP(E45,'Data Sources'!$J$4:$O$6,4)</f>
        <v>5</v>
      </c>
      <c r="H45" s="54">
        <f ca="1" t="shared" si="10"/>
        <v>1</v>
      </c>
      <c r="I45" s="54">
        <f ca="1" t="shared" ref="I45:K45" si="187">IF($H45=I$9,MAX(L44,$D45),L44)</f>
        <v>60</v>
      </c>
      <c r="J45" s="54">
        <f ca="1" t="shared" si="187"/>
        <v>60</v>
      </c>
      <c r="K45" s="54">
        <f ca="1" t="shared" si="187"/>
        <v>60</v>
      </c>
      <c r="L45" s="48">
        <f ca="1" t="shared" ref="L45:N45" si="188">IF($H45=L$9,I45+$G45,L44)</f>
        <v>65</v>
      </c>
      <c r="M45" s="48">
        <f ca="1" t="shared" si="188"/>
        <v>60</v>
      </c>
      <c r="N45" s="48">
        <f ca="1" t="shared" si="188"/>
        <v>60</v>
      </c>
      <c r="O45" s="79">
        <f ca="1" t="shared" ref="O45:Q45" si="189">+IF($H45=O$9,L45-$D45,0)</f>
        <v>5</v>
      </c>
      <c r="P45" s="79">
        <f ca="1" t="shared" si="189"/>
        <v>0</v>
      </c>
      <c r="Q45" s="79">
        <f ca="1" t="shared" si="189"/>
        <v>0</v>
      </c>
      <c r="R45" s="48">
        <f ca="1" t="shared" ref="R45:T45" si="190">+IF($H45=R$9,MAX(0,L45-$D45),0)*$AA45</f>
        <v>5</v>
      </c>
      <c r="S45" s="48">
        <f ca="1" t="shared" si="190"/>
        <v>0</v>
      </c>
      <c r="T45" s="48">
        <f ca="1" t="shared" si="190"/>
        <v>0</v>
      </c>
      <c r="U45" s="48">
        <f ca="1" t="shared" ref="U45:W45" si="191">IF($H45=U$9,MAX(I45-L44,0),0)*$AA45</f>
        <v>1</v>
      </c>
      <c r="V45" s="48">
        <f ca="1" t="shared" si="191"/>
        <v>0</v>
      </c>
      <c r="W45" s="48">
        <f ca="1" t="shared" si="191"/>
        <v>0</v>
      </c>
      <c r="Y45" s="1"/>
      <c r="AA45" s="119">
        <f ca="1" t="shared" si="16"/>
        <v>1</v>
      </c>
      <c r="AB45" s="36">
        <f ca="1" t="shared" si="17"/>
        <v>1</v>
      </c>
      <c r="AC45" s="118">
        <f ca="1" t="shared" si="18"/>
        <v>1</v>
      </c>
      <c r="AE45" s="1"/>
      <c r="AG45" s="133">
        <f ca="1">VLOOKUP(F45,'Data Sources'!$L$3:$N$6,3,0)</f>
        <v>4</v>
      </c>
      <c r="AH45" s="134">
        <f ca="1">VLOOKUP(F45,'Data Sources'!$L$3:$O$6,4,0)</f>
        <v>1</v>
      </c>
      <c r="AI45" s="135">
        <f ca="1" t="shared" si="19"/>
        <v>3</v>
      </c>
      <c r="AK45" s="1"/>
      <c r="AU45" s="1"/>
      <c r="AZ45" s="153"/>
      <c r="BA45" s="29"/>
      <c r="BB45" s="1"/>
      <c r="BG45" s="153"/>
      <c r="BH45" s="29"/>
      <c r="BI45" s="1"/>
      <c r="BN45" s="153"/>
      <c r="BO45" s="29"/>
      <c r="BP45" s="1"/>
    </row>
    <row r="46" ht="14.25" customHeight="1" spans="1:68">
      <c r="A46" s="55">
        <f t="shared" si="21"/>
        <v>36</v>
      </c>
      <c r="B46" s="56">
        <f ca="1" t="shared" si="7"/>
        <v>0.126898796553055</v>
      </c>
      <c r="C46" s="56">
        <f ca="1">VLOOKUP(B46,'Data Sources'!$C:$E,3)</f>
        <v>1</v>
      </c>
      <c r="D46" s="57">
        <f ca="1" t="shared" si="8"/>
        <v>61</v>
      </c>
      <c r="E46" s="56">
        <f ca="1" t="shared" si="9"/>
        <v>0.929623441749917</v>
      </c>
      <c r="F46" s="56" t="str">
        <f ca="1">VLOOKUP(E46,'Data Sources'!$J$4:$O$6,3)</f>
        <v>Blended Drink</v>
      </c>
      <c r="G46" s="56">
        <f ca="1">VLOOKUP(E46,'Data Sources'!$J$4:$O$6,4)</f>
        <v>8</v>
      </c>
      <c r="H46" s="58">
        <f ca="1" t="shared" si="10"/>
        <v>2</v>
      </c>
      <c r="I46" s="58">
        <f ca="1" t="shared" ref="I46:K46" si="192">IF($H46=I$9,MAX(L45,$D46),L45)</f>
        <v>65</v>
      </c>
      <c r="J46" s="58">
        <f ca="1" t="shared" si="192"/>
        <v>61</v>
      </c>
      <c r="K46" s="58">
        <f ca="1" t="shared" si="192"/>
        <v>60</v>
      </c>
      <c r="L46" s="48">
        <f ca="1" t="shared" ref="L46:N46" si="193">IF($H46=L$9,I46+$G46,L45)</f>
        <v>65</v>
      </c>
      <c r="M46" s="48">
        <f ca="1" t="shared" si="193"/>
        <v>69</v>
      </c>
      <c r="N46" s="48">
        <f ca="1" t="shared" si="193"/>
        <v>60</v>
      </c>
      <c r="O46" s="79">
        <f ca="1" t="shared" ref="O46:Q46" si="194">+IF($H46=O$9,L46-$D46,0)</f>
        <v>0</v>
      </c>
      <c r="P46" s="79">
        <f ca="1" t="shared" si="194"/>
        <v>8</v>
      </c>
      <c r="Q46" s="79">
        <f ca="1" t="shared" si="194"/>
        <v>0</v>
      </c>
      <c r="R46" s="55">
        <f ca="1" t="shared" ref="R46:T46" si="195">+IF($H46=R$9,MAX(0,L46-$D46),0)*$AA46</f>
        <v>0</v>
      </c>
      <c r="S46" s="55">
        <f ca="1" t="shared" si="195"/>
        <v>8</v>
      </c>
      <c r="T46" s="55">
        <f ca="1" t="shared" si="195"/>
        <v>0</v>
      </c>
      <c r="U46" s="55">
        <f ca="1" t="shared" ref="U46:W46" si="196">IF($H46=U$9,MAX(I46-L45,0),0)*$AA46</f>
        <v>0</v>
      </c>
      <c r="V46" s="55">
        <f ca="1" t="shared" si="196"/>
        <v>1</v>
      </c>
      <c r="W46" s="55">
        <f ca="1" t="shared" si="196"/>
        <v>0</v>
      </c>
      <c r="Y46" s="1"/>
      <c r="AA46" s="119">
        <f ca="1" t="shared" si="16"/>
        <v>1</v>
      </c>
      <c r="AB46" s="36">
        <f ca="1" t="shared" si="17"/>
        <v>2</v>
      </c>
      <c r="AC46" s="118">
        <f ca="1" t="shared" si="18"/>
        <v>1</v>
      </c>
      <c r="AE46" s="1"/>
      <c r="AG46" s="133">
        <f ca="1">VLOOKUP(F46,'Data Sources'!$L$3:$N$6,3,0)</f>
        <v>5</v>
      </c>
      <c r="AH46" s="134">
        <f ca="1">VLOOKUP(F46,'Data Sources'!$L$3:$O$6,4,0)</f>
        <v>1.9</v>
      </c>
      <c r="AI46" s="135">
        <f ca="1" t="shared" si="19"/>
        <v>3.1</v>
      </c>
      <c r="AK46" s="1"/>
      <c r="AU46" s="1"/>
      <c r="AZ46" s="153"/>
      <c r="BA46" s="29"/>
      <c r="BB46" s="1"/>
      <c r="BG46" s="153"/>
      <c r="BH46" s="29"/>
      <c r="BI46" s="1"/>
      <c r="BN46" s="153"/>
      <c r="BO46" s="29"/>
      <c r="BP46" s="1"/>
    </row>
    <row r="47" ht="14.25" customHeight="1" spans="1:68">
      <c r="A47" s="48">
        <f t="shared" si="21"/>
        <v>37</v>
      </c>
      <c r="B47" s="49">
        <f ca="1" t="shared" si="7"/>
        <v>0.896797972632606</v>
      </c>
      <c r="C47" s="49">
        <f ca="1">VLOOKUP(B47,'Data Sources'!$C:$E,3)</f>
        <v>3</v>
      </c>
      <c r="D47" s="59">
        <f ca="1" t="shared" si="8"/>
        <v>64</v>
      </c>
      <c r="E47" s="49">
        <f ca="1" t="shared" si="9"/>
        <v>0.074814351730043</v>
      </c>
      <c r="F47" s="49" t="str">
        <f ca="1">VLOOKUP(E47,'Data Sources'!$J$4:$O$6,3)</f>
        <v>Hot Coffee</v>
      </c>
      <c r="G47" s="49">
        <f ca="1">VLOOKUP(E47,'Data Sources'!$J$4:$O$6,4)</f>
        <v>2</v>
      </c>
      <c r="H47" s="54">
        <f ca="1" t="shared" si="10"/>
        <v>3</v>
      </c>
      <c r="I47" s="54">
        <f ca="1" t="shared" ref="I47:K47" si="197">IF($H47=I$9,MAX(L46,$D47),L46)</f>
        <v>65</v>
      </c>
      <c r="J47" s="54">
        <f ca="1" t="shared" si="197"/>
        <v>69</v>
      </c>
      <c r="K47" s="54">
        <f ca="1" t="shared" si="197"/>
        <v>64</v>
      </c>
      <c r="L47" s="48">
        <f ca="1" t="shared" ref="L47:N47" si="198">IF($H47=L$9,I47+$G47,L46)</f>
        <v>65</v>
      </c>
      <c r="M47" s="48">
        <f ca="1" t="shared" si="198"/>
        <v>69</v>
      </c>
      <c r="N47" s="48">
        <f ca="1" t="shared" si="198"/>
        <v>66</v>
      </c>
      <c r="O47" s="79">
        <f ca="1" t="shared" ref="O47:Q47" si="199">+IF($H47=O$9,L47-$D47,0)</f>
        <v>0</v>
      </c>
      <c r="P47" s="79">
        <f ca="1" t="shared" si="199"/>
        <v>0</v>
      </c>
      <c r="Q47" s="79">
        <f ca="1" t="shared" si="199"/>
        <v>2</v>
      </c>
      <c r="R47" s="48">
        <f ca="1" t="shared" ref="R47:T47" si="200">+IF($H47=R$9,MAX(0,L47-$D47),0)*$AA47</f>
        <v>0</v>
      </c>
      <c r="S47" s="48">
        <f ca="1" t="shared" si="200"/>
        <v>0</v>
      </c>
      <c r="T47" s="48">
        <f ca="1" t="shared" si="200"/>
        <v>2</v>
      </c>
      <c r="U47" s="48">
        <f ca="1" t="shared" ref="U47:W47" si="201">IF($H47=U$9,MAX(I47-L46,0),0)*$AA47</f>
        <v>0</v>
      </c>
      <c r="V47" s="48">
        <f ca="1" t="shared" si="201"/>
        <v>0</v>
      </c>
      <c r="W47" s="48">
        <f ca="1" t="shared" si="201"/>
        <v>4</v>
      </c>
      <c r="Y47" s="1"/>
      <c r="AA47" s="119">
        <f ca="1" t="shared" si="16"/>
        <v>1</v>
      </c>
      <c r="AB47" s="36">
        <f ca="1" t="shared" si="17"/>
        <v>3</v>
      </c>
      <c r="AC47" s="118">
        <f ca="1" t="shared" si="18"/>
        <v>1</v>
      </c>
      <c r="AE47" s="1"/>
      <c r="AG47" s="133">
        <f ca="1">VLOOKUP(F47,'Data Sources'!$L$3:$N$6,3,0)</f>
        <v>4</v>
      </c>
      <c r="AH47" s="134">
        <f ca="1">VLOOKUP(F47,'Data Sources'!$L$3:$O$6,4,0)</f>
        <v>1.2</v>
      </c>
      <c r="AI47" s="135">
        <f ca="1" t="shared" si="19"/>
        <v>2.8</v>
      </c>
      <c r="AK47" s="1"/>
      <c r="AU47" s="1"/>
      <c r="AZ47" s="153"/>
      <c r="BA47" s="29"/>
      <c r="BB47" s="1"/>
      <c r="BG47" s="153"/>
      <c r="BH47" s="29"/>
      <c r="BI47" s="1"/>
      <c r="BN47" s="153"/>
      <c r="BO47" s="29"/>
      <c r="BP47" s="1"/>
    </row>
    <row r="48" ht="14.25" customHeight="1" spans="1:68">
      <c r="A48" s="55">
        <f t="shared" si="21"/>
        <v>38</v>
      </c>
      <c r="B48" s="56">
        <f ca="1" t="shared" si="7"/>
        <v>0.411437512926283</v>
      </c>
      <c r="C48" s="56">
        <f ca="1">VLOOKUP(B48,'Data Sources'!$C:$E,3)</f>
        <v>1</v>
      </c>
      <c r="D48" s="57">
        <f ca="1" t="shared" si="8"/>
        <v>65</v>
      </c>
      <c r="E48" s="56">
        <f ca="1" t="shared" si="9"/>
        <v>0.40803470065303</v>
      </c>
      <c r="F48" s="56" t="str">
        <f ca="1">VLOOKUP(E48,'Data Sources'!$J$4:$O$6,3)</f>
        <v>Hot Coffee</v>
      </c>
      <c r="G48" s="56">
        <f ca="1">VLOOKUP(E48,'Data Sources'!$J$4:$O$6,4)</f>
        <v>2</v>
      </c>
      <c r="H48" s="58">
        <f ca="1" t="shared" si="10"/>
        <v>1</v>
      </c>
      <c r="I48" s="58">
        <f ca="1" t="shared" ref="I48:K48" si="202">IF($H48=I$9,MAX(L47,$D48),L47)</f>
        <v>65</v>
      </c>
      <c r="J48" s="58">
        <f ca="1" t="shared" si="202"/>
        <v>69</v>
      </c>
      <c r="K48" s="58">
        <f ca="1" t="shared" si="202"/>
        <v>66</v>
      </c>
      <c r="L48" s="48">
        <f ca="1" t="shared" ref="L48:N48" si="203">IF($H48=L$9,I48+$G48,L47)</f>
        <v>67</v>
      </c>
      <c r="M48" s="48">
        <f ca="1" t="shared" si="203"/>
        <v>69</v>
      </c>
      <c r="N48" s="48">
        <f ca="1" t="shared" si="203"/>
        <v>66</v>
      </c>
      <c r="O48" s="79">
        <f ca="1" t="shared" ref="O48:Q48" si="204">+IF($H48=O$9,L48-$D48,0)</f>
        <v>2</v>
      </c>
      <c r="P48" s="79">
        <f ca="1" t="shared" si="204"/>
        <v>0</v>
      </c>
      <c r="Q48" s="79">
        <f ca="1" t="shared" si="204"/>
        <v>0</v>
      </c>
      <c r="R48" s="55">
        <f ca="1" t="shared" ref="R48:T48" si="205">+IF($H48=R$9,MAX(0,L48-$D48),0)*$AA48</f>
        <v>2</v>
      </c>
      <c r="S48" s="55">
        <f ca="1" t="shared" si="205"/>
        <v>0</v>
      </c>
      <c r="T48" s="55">
        <f ca="1" t="shared" si="205"/>
        <v>0</v>
      </c>
      <c r="U48" s="55">
        <f ca="1" t="shared" ref="U48:W48" si="206">IF($H48=U$9,MAX(I48-L47,0),0)*$AA48</f>
        <v>0</v>
      </c>
      <c r="V48" s="55">
        <f ca="1" t="shared" si="206"/>
        <v>0</v>
      </c>
      <c r="W48" s="55">
        <f ca="1" t="shared" si="206"/>
        <v>0</v>
      </c>
      <c r="Y48" s="1"/>
      <c r="AA48" s="119">
        <f ca="1" t="shared" si="16"/>
        <v>1</v>
      </c>
      <c r="AB48" s="36">
        <f ca="1" t="shared" si="17"/>
        <v>1</v>
      </c>
      <c r="AC48" s="118">
        <f ca="1" t="shared" si="18"/>
        <v>1</v>
      </c>
      <c r="AE48" s="1"/>
      <c r="AG48" s="133">
        <f ca="1">VLOOKUP(F48,'Data Sources'!$L$3:$N$6,3,0)</f>
        <v>4</v>
      </c>
      <c r="AH48" s="134">
        <f ca="1">VLOOKUP(F48,'Data Sources'!$L$3:$O$6,4,0)</f>
        <v>1.2</v>
      </c>
      <c r="AI48" s="135">
        <f ca="1" t="shared" si="19"/>
        <v>2.8</v>
      </c>
      <c r="AK48" s="1"/>
      <c r="AU48" s="1"/>
      <c r="AZ48" s="153"/>
      <c r="BA48" s="29"/>
      <c r="BB48" s="1"/>
      <c r="BG48" s="153"/>
      <c r="BH48" s="29"/>
      <c r="BI48" s="1"/>
      <c r="BN48" s="153"/>
      <c r="BO48" s="29"/>
      <c r="BP48" s="1"/>
    </row>
    <row r="49" ht="14.25" customHeight="1" spans="1:68">
      <c r="A49" s="48">
        <f t="shared" si="21"/>
        <v>39</v>
      </c>
      <c r="B49" s="49">
        <f ca="1" t="shared" si="7"/>
        <v>0.614945767103465</v>
      </c>
      <c r="C49" s="49">
        <f ca="1">VLOOKUP(B49,'Data Sources'!$C:$E,3)</f>
        <v>2</v>
      </c>
      <c r="D49" s="59">
        <f ca="1" t="shared" si="8"/>
        <v>67</v>
      </c>
      <c r="E49" s="49">
        <f ca="1" t="shared" si="9"/>
        <v>0.550323109375691</v>
      </c>
      <c r="F49" s="49" t="str">
        <f ca="1">VLOOKUP(E49,'Data Sources'!$J$4:$O$6,3)</f>
        <v>Cold Coffee</v>
      </c>
      <c r="G49" s="49">
        <f ca="1">VLOOKUP(E49,'Data Sources'!$J$4:$O$6,4)</f>
        <v>5</v>
      </c>
      <c r="H49" s="54">
        <f ca="1" t="shared" si="10"/>
        <v>3</v>
      </c>
      <c r="I49" s="54">
        <f ca="1" t="shared" ref="I49:K49" si="207">IF($H49=I$9,MAX(L48,$D49),L48)</f>
        <v>67</v>
      </c>
      <c r="J49" s="54">
        <f ca="1" t="shared" si="207"/>
        <v>69</v>
      </c>
      <c r="K49" s="54">
        <f ca="1" t="shared" si="207"/>
        <v>67</v>
      </c>
      <c r="L49" s="48">
        <f ca="1" t="shared" ref="L49:N49" si="208">IF($H49=L$9,I49+$G49,L48)</f>
        <v>67</v>
      </c>
      <c r="M49" s="48">
        <f ca="1" t="shared" si="208"/>
        <v>69</v>
      </c>
      <c r="N49" s="48">
        <f ca="1" t="shared" si="208"/>
        <v>72</v>
      </c>
      <c r="O49" s="79">
        <f ca="1" t="shared" ref="O49:Q49" si="209">+IF($H49=O$9,L49-$D49,0)</f>
        <v>0</v>
      </c>
      <c r="P49" s="79">
        <f ca="1" t="shared" si="209"/>
        <v>0</v>
      </c>
      <c r="Q49" s="79">
        <f ca="1" t="shared" si="209"/>
        <v>5</v>
      </c>
      <c r="R49" s="48">
        <f ca="1" t="shared" ref="R49:T49" si="210">+IF($H49=R$9,MAX(0,L49-$D49),0)*$AA49</f>
        <v>0</v>
      </c>
      <c r="S49" s="48">
        <f ca="1" t="shared" si="210"/>
        <v>0</v>
      </c>
      <c r="T49" s="48">
        <f ca="1" t="shared" si="210"/>
        <v>5</v>
      </c>
      <c r="U49" s="48">
        <f ca="1" t="shared" ref="U49:W49" si="211">IF($H49=U$9,MAX(I49-L48,0),0)*$AA49</f>
        <v>0</v>
      </c>
      <c r="V49" s="48">
        <f ca="1" t="shared" si="211"/>
        <v>0</v>
      </c>
      <c r="W49" s="48">
        <f ca="1" t="shared" si="211"/>
        <v>1</v>
      </c>
      <c r="Y49" s="1"/>
      <c r="AA49" s="119">
        <f ca="1" t="shared" si="16"/>
        <v>1</v>
      </c>
      <c r="AB49" s="36">
        <f ca="1" t="shared" si="17"/>
        <v>3</v>
      </c>
      <c r="AC49" s="118">
        <f ca="1" t="shared" si="18"/>
        <v>1</v>
      </c>
      <c r="AE49" s="1"/>
      <c r="AG49" s="133">
        <f ca="1">VLOOKUP(F49,'Data Sources'!$L$3:$N$6,3,0)</f>
        <v>4</v>
      </c>
      <c r="AH49" s="134">
        <f ca="1">VLOOKUP(F49,'Data Sources'!$L$3:$O$6,4,0)</f>
        <v>1</v>
      </c>
      <c r="AI49" s="135">
        <f ca="1" t="shared" si="19"/>
        <v>3</v>
      </c>
      <c r="AK49" s="1"/>
      <c r="AU49" s="1"/>
      <c r="AZ49" s="153"/>
      <c r="BA49" s="29"/>
      <c r="BB49" s="1"/>
      <c r="BG49" s="153"/>
      <c r="BH49" s="29"/>
      <c r="BI49" s="1"/>
      <c r="BN49" s="153"/>
      <c r="BO49" s="29"/>
      <c r="BP49" s="1"/>
    </row>
    <row r="50" ht="14.25" customHeight="1" spans="1:68">
      <c r="A50" s="55">
        <f t="shared" si="21"/>
        <v>40</v>
      </c>
      <c r="B50" s="56">
        <f ca="1" t="shared" si="7"/>
        <v>0.783370384103025</v>
      </c>
      <c r="C50" s="56">
        <f ca="1">VLOOKUP(B50,'Data Sources'!$C:$E,3)</f>
        <v>2</v>
      </c>
      <c r="D50" s="57">
        <f ca="1" t="shared" si="8"/>
        <v>69</v>
      </c>
      <c r="E50" s="56">
        <f ca="1" t="shared" si="9"/>
        <v>0.465890704522004</v>
      </c>
      <c r="F50" s="56" t="str">
        <f ca="1">VLOOKUP(E50,'Data Sources'!$J$4:$O$6,3)</f>
        <v>Hot Coffee</v>
      </c>
      <c r="G50" s="56">
        <f ca="1">VLOOKUP(E50,'Data Sources'!$J$4:$O$6,4)</f>
        <v>2</v>
      </c>
      <c r="H50" s="58">
        <f ca="1" t="shared" si="10"/>
        <v>1</v>
      </c>
      <c r="I50" s="58">
        <f ca="1" t="shared" ref="I50:K50" si="212">IF($H50=I$9,MAX(L49,$D50),L49)</f>
        <v>69</v>
      </c>
      <c r="J50" s="58">
        <f ca="1" t="shared" si="212"/>
        <v>69</v>
      </c>
      <c r="K50" s="58">
        <f ca="1" t="shared" si="212"/>
        <v>72</v>
      </c>
      <c r="L50" s="48">
        <f ca="1" t="shared" ref="L50:N50" si="213">IF($H50=L$9,I50+$G50,L49)</f>
        <v>71</v>
      </c>
      <c r="M50" s="48">
        <f ca="1" t="shared" si="213"/>
        <v>69</v>
      </c>
      <c r="N50" s="48">
        <f ca="1" t="shared" si="213"/>
        <v>72</v>
      </c>
      <c r="O50" s="79">
        <f ca="1" t="shared" ref="O50:Q50" si="214">+IF($H50=O$9,L50-$D50,0)</f>
        <v>2</v>
      </c>
      <c r="P50" s="79">
        <f ca="1" t="shared" si="214"/>
        <v>0</v>
      </c>
      <c r="Q50" s="79">
        <f ca="1" t="shared" si="214"/>
        <v>0</v>
      </c>
      <c r="R50" s="55">
        <f ca="1" t="shared" ref="R50:T50" si="215">+IF($H50=R$9,MAX(0,L50-$D50),0)*$AA50</f>
        <v>2</v>
      </c>
      <c r="S50" s="55">
        <f ca="1" t="shared" si="215"/>
        <v>0</v>
      </c>
      <c r="T50" s="55">
        <f ca="1" t="shared" si="215"/>
        <v>0</v>
      </c>
      <c r="U50" s="55">
        <f ca="1" t="shared" ref="U50:W50" si="216">IF($H50=U$9,MAX(I50-L49,0),0)*$AA50</f>
        <v>2</v>
      </c>
      <c r="V50" s="55">
        <f ca="1" t="shared" si="216"/>
        <v>0</v>
      </c>
      <c r="W50" s="55">
        <f ca="1" t="shared" si="216"/>
        <v>0</v>
      </c>
      <c r="Y50" s="1"/>
      <c r="AA50" s="119">
        <f ca="1" t="shared" si="16"/>
        <v>1</v>
      </c>
      <c r="AB50" s="36">
        <f ca="1" t="shared" si="17"/>
        <v>1</v>
      </c>
      <c r="AC50" s="118">
        <f ca="1" t="shared" si="18"/>
        <v>1</v>
      </c>
      <c r="AE50" s="1"/>
      <c r="AG50" s="133">
        <f ca="1">VLOOKUP(F50,'Data Sources'!$L$3:$N$6,3,0)</f>
        <v>4</v>
      </c>
      <c r="AH50" s="134">
        <f ca="1">VLOOKUP(F50,'Data Sources'!$L$3:$O$6,4,0)</f>
        <v>1.2</v>
      </c>
      <c r="AI50" s="135">
        <f ca="1" t="shared" si="19"/>
        <v>2.8</v>
      </c>
      <c r="AK50" s="1"/>
      <c r="AU50" s="1"/>
      <c r="AZ50" s="153"/>
      <c r="BA50" s="29"/>
      <c r="BB50" s="1"/>
      <c r="BG50" s="153"/>
      <c r="BH50" s="29"/>
      <c r="BI50" s="1"/>
      <c r="BN50" s="153"/>
      <c r="BO50" s="29"/>
      <c r="BP50" s="1"/>
    </row>
    <row r="51" ht="14.25" customHeight="1" spans="1:68">
      <c r="A51" s="48">
        <f t="shared" si="21"/>
        <v>41</v>
      </c>
      <c r="B51" s="49">
        <f ca="1" t="shared" si="7"/>
        <v>0.698483583273346</v>
      </c>
      <c r="C51" s="49">
        <f ca="1">VLOOKUP(B51,'Data Sources'!$C:$E,3)</f>
        <v>2</v>
      </c>
      <c r="D51" s="59">
        <f ca="1" t="shared" si="8"/>
        <v>71</v>
      </c>
      <c r="E51" s="49">
        <f ca="1" t="shared" si="9"/>
        <v>0.259279499318608</v>
      </c>
      <c r="F51" s="49" t="str">
        <f ca="1">VLOOKUP(E51,'Data Sources'!$J$4:$O$6,3)</f>
        <v>Hot Coffee</v>
      </c>
      <c r="G51" s="49">
        <f ca="1">VLOOKUP(E51,'Data Sources'!$J$4:$O$6,4)</f>
        <v>2</v>
      </c>
      <c r="H51" s="54">
        <f ca="1" t="shared" si="10"/>
        <v>2</v>
      </c>
      <c r="I51" s="54">
        <f ca="1" t="shared" ref="I51:K51" si="217">IF($H51=I$9,MAX(L50,$D51),L50)</f>
        <v>71</v>
      </c>
      <c r="J51" s="54">
        <f ca="1" t="shared" si="217"/>
        <v>71</v>
      </c>
      <c r="K51" s="54">
        <f ca="1" t="shared" si="217"/>
        <v>72</v>
      </c>
      <c r="L51" s="48">
        <f ca="1" t="shared" ref="L51:N51" si="218">IF($H51=L$9,I51+$G51,L50)</f>
        <v>71</v>
      </c>
      <c r="M51" s="48">
        <f ca="1" t="shared" si="218"/>
        <v>73</v>
      </c>
      <c r="N51" s="48">
        <f ca="1" t="shared" si="218"/>
        <v>72</v>
      </c>
      <c r="O51" s="79">
        <f ca="1" t="shared" ref="O51:Q51" si="219">+IF($H51=O$9,L51-$D51,0)</f>
        <v>0</v>
      </c>
      <c r="P51" s="79">
        <f ca="1" t="shared" si="219"/>
        <v>2</v>
      </c>
      <c r="Q51" s="79">
        <f ca="1" t="shared" si="219"/>
        <v>0</v>
      </c>
      <c r="R51" s="48">
        <f ca="1" t="shared" ref="R51:T51" si="220">+IF($H51=R$9,MAX(0,L51-$D51),0)*$AA51</f>
        <v>0</v>
      </c>
      <c r="S51" s="48">
        <f ca="1" t="shared" si="220"/>
        <v>2</v>
      </c>
      <c r="T51" s="48">
        <f ca="1" t="shared" si="220"/>
        <v>0</v>
      </c>
      <c r="U51" s="48">
        <f ca="1" t="shared" ref="U51:W51" si="221">IF($H51=U$9,MAX(I51-L50,0),0)*$AA51</f>
        <v>0</v>
      </c>
      <c r="V51" s="48">
        <f ca="1" t="shared" si="221"/>
        <v>2</v>
      </c>
      <c r="W51" s="48">
        <f ca="1" t="shared" si="221"/>
        <v>0</v>
      </c>
      <c r="Y51" s="1"/>
      <c r="AA51" s="119">
        <f ca="1" t="shared" si="16"/>
        <v>1</v>
      </c>
      <c r="AB51" s="36">
        <f ca="1" t="shared" si="17"/>
        <v>2</v>
      </c>
      <c r="AC51" s="118">
        <f ca="1" t="shared" si="18"/>
        <v>1</v>
      </c>
      <c r="AE51" s="1"/>
      <c r="AG51" s="133">
        <f ca="1">VLOOKUP(F51,'Data Sources'!$L$3:$N$6,3,0)</f>
        <v>4</v>
      </c>
      <c r="AH51" s="134">
        <f ca="1">VLOOKUP(F51,'Data Sources'!$L$3:$O$6,4,0)</f>
        <v>1.2</v>
      </c>
      <c r="AI51" s="135">
        <f ca="1" t="shared" si="19"/>
        <v>2.8</v>
      </c>
      <c r="AK51" s="1"/>
      <c r="AU51" s="1"/>
      <c r="AZ51" s="153"/>
      <c r="BA51" s="29"/>
      <c r="BB51" s="1"/>
      <c r="BG51" s="153"/>
      <c r="BH51" s="29"/>
      <c r="BI51" s="1"/>
      <c r="BN51" s="153"/>
      <c r="BO51" s="29"/>
      <c r="BP51" s="1"/>
    </row>
    <row r="52" ht="14.25" customHeight="1" spans="1:68">
      <c r="A52" s="55">
        <f t="shared" si="21"/>
        <v>42</v>
      </c>
      <c r="B52" s="56">
        <f ca="1" t="shared" si="7"/>
        <v>0.546359650602206</v>
      </c>
      <c r="C52" s="56">
        <f ca="1">VLOOKUP(B52,'Data Sources'!$C:$E,3)</f>
        <v>2</v>
      </c>
      <c r="D52" s="57">
        <f ca="1" t="shared" si="8"/>
        <v>73</v>
      </c>
      <c r="E52" s="56">
        <f ca="1" t="shared" si="9"/>
        <v>0.787787968234875</v>
      </c>
      <c r="F52" s="56" t="str">
        <f ca="1">VLOOKUP(E52,'Data Sources'!$J$4:$O$6,3)</f>
        <v>Blended Drink</v>
      </c>
      <c r="G52" s="56">
        <f ca="1">VLOOKUP(E52,'Data Sources'!$J$4:$O$6,4)</f>
        <v>8</v>
      </c>
      <c r="H52" s="58">
        <f ca="1" t="shared" si="10"/>
        <v>1</v>
      </c>
      <c r="I52" s="58">
        <f ca="1" t="shared" ref="I52:K52" si="222">IF($H52=I$9,MAX(L51,$D52),L51)</f>
        <v>73</v>
      </c>
      <c r="J52" s="58">
        <f ca="1" t="shared" si="222"/>
        <v>73</v>
      </c>
      <c r="K52" s="58">
        <f ca="1" t="shared" si="222"/>
        <v>72</v>
      </c>
      <c r="L52" s="48">
        <f ca="1" t="shared" ref="L52:N52" si="223">IF($H52=L$9,I52+$G52,L51)</f>
        <v>81</v>
      </c>
      <c r="M52" s="48">
        <f ca="1" t="shared" si="223"/>
        <v>73</v>
      </c>
      <c r="N52" s="48">
        <f ca="1" t="shared" si="223"/>
        <v>72</v>
      </c>
      <c r="O52" s="79">
        <f ca="1" t="shared" ref="O52:Q52" si="224">+IF($H52=O$9,L52-$D52,0)</f>
        <v>8</v>
      </c>
      <c r="P52" s="79">
        <f ca="1" t="shared" si="224"/>
        <v>0</v>
      </c>
      <c r="Q52" s="79">
        <f ca="1" t="shared" si="224"/>
        <v>0</v>
      </c>
      <c r="R52" s="55">
        <f ca="1" t="shared" ref="R52:T52" si="225">+IF($H52=R$9,MAX(0,L52-$D52),0)*$AA52</f>
        <v>8</v>
      </c>
      <c r="S52" s="55">
        <f ca="1" t="shared" si="225"/>
        <v>0</v>
      </c>
      <c r="T52" s="55">
        <f ca="1" t="shared" si="225"/>
        <v>0</v>
      </c>
      <c r="U52" s="55">
        <f ca="1" t="shared" ref="U52:W52" si="226">IF($H52=U$9,MAX(I52-L51,0),0)*$AA52</f>
        <v>2</v>
      </c>
      <c r="V52" s="55">
        <f ca="1" t="shared" si="226"/>
        <v>0</v>
      </c>
      <c r="W52" s="55">
        <f ca="1" t="shared" si="226"/>
        <v>0</v>
      </c>
      <c r="Y52" s="1"/>
      <c r="AA52" s="119">
        <f ca="1" t="shared" si="16"/>
        <v>1</v>
      </c>
      <c r="AB52" s="36">
        <f ca="1" t="shared" si="17"/>
        <v>1</v>
      </c>
      <c r="AC52" s="118">
        <f ca="1" t="shared" si="18"/>
        <v>1</v>
      </c>
      <c r="AE52" s="1"/>
      <c r="AG52" s="133">
        <f ca="1">VLOOKUP(F52,'Data Sources'!$L$3:$N$6,3,0)</f>
        <v>5</v>
      </c>
      <c r="AH52" s="134">
        <f ca="1">VLOOKUP(F52,'Data Sources'!$L$3:$O$6,4,0)</f>
        <v>1.9</v>
      </c>
      <c r="AI52" s="135">
        <f ca="1" t="shared" si="19"/>
        <v>3.1</v>
      </c>
      <c r="AK52" s="1"/>
      <c r="AU52" s="1"/>
      <c r="AZ52" s="153"/>
      <c r="BA52" s="29"/>
      <c r="BB52" s="1"/>
      <c r="BG52" s="153"/>
      <c r="BH52" s="29"/>
      <c r="BI52" s="1"/>
      <c r="BN52" s="153"/>
      <c r="BO52" s="29"/>
      <c r="BP52" s="1"/>
    </row>
    <row r="53" ht="14.25" customHeight="1" spans="1:68">
      <c r="A53" s="48">
        <f t="shared" si="21"/>
        <v>43</v>
      </c>
      <c r="B53" s="49">
        <f ca="1" t="shared" si="7"/>
        <v>0.21178082697178</v>
      </c>
      <c r="C53" s="49">
        <f ca="1">VLOOKUP(B53,'Data Sources'!$C:$E,3)</f>
        <v>1</v>
      </c>
      <c r="D53" s="59">
        <f ca="1" t="shared" si="8"/>
        <v>74</v>
      </c>
      <c r="E53" s="49">
        <f ca="1" t="shared" si="9"/>
        <v>0.270711094403624</v>
      </c>
      <c r="F53" s="49" t="str">
        <f ca="1">VLOOKUP(E53,'Data Sources'!$J$4:$O$6,3)</f>
        <v>Hot Coffee</v>
      </c>
      <c r="G53" s="49">
        <f ca="1">VLOOKUP(E53,'Data Sources'!$J$4:$O$6,4)</f>
        <v>2</v>
      </c>
      <c r="H53" s="54">
        <f ca="1" t="shared" si="10"/>
        <v>3</v>
      </c>
      <c r="I53" s="54">
        <f ca="1" t="shared" ref="I53:K53" si="227">IF($H53=I$9,MAX(L52,$D53),L52)</f>
        <v>81</v>
      </c>
      <c r="J53" s="54">
        <f ca="1" t="shared" si="227"/>
        <v>73</v>
      </c>
      <c r="K53" s="54">
        <f ca="1" t="shared" si="227"/>
        <v>74</v>
      </c>
      <c r="L53" s="48">
        <f ca="1" t="shared" ref="L53:N53" si="228">IF($H53=L$9,I53+$G53,L52)</f>
        <v>81</v>
      </c>
      <c r="M53" s="48">
        <f ca="1" t="shared" si="228"/>
        <v>73</v>
      </c>
      <c r="N53" s="48">
        <f ca="1" t="shared" si="228"/>
        <v>76</v>
      </c>
      <c r="O53" s="79">
        <f ca="1" t="shared" ref="O53:Q53" si="229">+IF($H53=O$9,L53-$D53,0)</f>
        <v>0</v>
      </c>
      <c r="P53" s="79">
        <f ca="1" t="shared" si="229"/>
        <v>0</v>
      </c>
      <c r="Q53" s="79">
        <f ca="1" t="shared" si="229"/>
        <v>2</v>
      </c>
      <c r="R53" s="48">
        <f ca="1" t="shared" ref="R53:T53" si="230">+IF($H53=R$9,MAX(0,L53-$D53),0)*$AA53</f>
        <v>0</v>
      </c>
      <c r="S53" s="48">
        <f ca="1" t="shared" si="230"/>
        <v>0</v>
      </c>
      <c r="T53" s="48">
        <f ca="1" t="shared" si="230"/>
        <v>2</v>
      </c>
      <c r="U53" s="48">
        <f ca="1" t="shared" ref="U53:W53" si="231">IF($H53=U$9,MAX(I53-L52,0),0)*$AA53</f>
        <v>0</v>
      </c>
      <c r="V53" s="48">
        <f ca="1" t="shared" si="231"/>
        <v>0</v>
      </c>
      <c r="W53" s="48">
        <f ca="1" t="shared" si="231"/>
        <v>2</v>
      </c>
      <c r="Y53" s="1"/>
      <c r="AA53" s="119">
        <f ca="1" t="shared" si="16"/>
        <v>1</v>
      </c>
      <c r="AB53" s="36">
        <f ca="1" t="shared" si="17"/>
        <v>3</v>
      </c>
      <c r="AC53" s="118">
        <f ca="1" t="shared" si="18"/>
        <v>1</v>
      </c>
      <c r="AE53" s="1"/>
      <c r="AG53" s="133">
        <f ca="1">VLOOKUP(F53,'Data Sources'!$L$3:$N$6,3,0)</f>
        <v>4</v>
      </c>
      <c r="AH53" s="134">
        <f ca="1">VLOOKUP(F53,'Data Sources'!$L$3:$O$6,4,0)</f>
        <v>1.2</v>
      </c>
      <c r="AI53" s="135">
        <f ca="1" t="shared" si="19"/>
        <v>2.8</v>
      </c>
      <c r="AK53" s="1"/>
      <c r="AU53" s="1"/>
      <c r="AZ53" s="153"/>
      <c r="BA53" s="29"/>
      <c r="BB53" s="1"/>
      <c r="BG53" s="153"/>
      <c r="BH53" s="29"/>
      <c r="BI53" s="1"/>
      <c r="BN53" s="153"/>
      <c r="BO53" s="29"/>
      <c r="BP53" s="1"/>
    </row>
    <row r="54" ht="14.25" customHeight="1" spans="1:68">
      <c r="A54" s="55">
        <f t="shared" si="21"/>
        <v>44</v>
      </c>
      <c r="B54" s="56">
        <f ca="1" t="shared" si="7"/>
        <v>0.233297669988289</v>
      </c>
      <c r="C54" s="56">
        <f ca="1">VLOOKUP(B54,'Data Sources'!$C:$E,3)</f>
        <v>1</v>
      </c>
      <c r="D54" s="57">
        <f ca="1" t="shared" si="8"/>
        <v>75</v>
      </c>
      <c r="E54" s="56">
        <f ca="1" t="shared" si="9"/>
        <v>0.294396292404077</v>
      </c>
      <c r="F54" s="56" t="str">
        <f ca="1">VLOOKUP(E54,'Data Sources'!$J$4:$O$6,3)</f>
        <v>Hot Coffee</v>
      </c>
      <c r="G54" s="56">
        <f ca="1">VLOOKUP(E54,'Data Sources'!$J$4:$O$6,4)</f>
        <v>2</v>
      </c>
      <c r="H54" s="58">
        <f ca="1" t="shared" si="10"/>
        <v>2</v>
      </c>
      <c r="I54" s="58">
        <f ca="1" t="shared" ref="I54:K54" si="232">IF($H54=I$9,MAX(L53,$D54),L53)</f>
        <v>81</v>
      </c>
      <c r="J54" s="58">
        <f ca="1" t="shared" si="232"/>
        <v>75</v>
      </c>
      <c r="K54" s="58">
        <f ca="1" t="shared" si="232"/>
        <v>76</v>
      </c>
      <c r="L54" s="48">
        <f ca="1" t="shared" ref="L54:N54" si="233">IF($H54=L$9,I54+$G54,L53)</f>
        <v>81</v>
      </c>
      <c r="M54" s="48">
        <f ca="1" t="shared" si="233"/>
        <v>77</v>
      </c>
      <c r="N54" s="48">
        <f ca="1" t="shared" si="233"/>
        <v>76</v>
      </c>
      <c r="O54" s="79">
        <f ca="1" t="shared" ref="O54:Q54" si="234">+IF($H54=O$9,L54-$D54,0)</f>
        <v>0</v>
      </c>
      <c r="P54" s="79">
        <f ca="1" t="shared" si="234"/>
        <v>2</v>
      </c>
      <c r="Q54" s="79">
        <f ca="1" t="shared" si="234"/>
        <v>0</v>
      </c>
      <c r="R54" s="55">
        <f ca="1" t="shared" ref="R54:T54" si="235">+IF($H54=R$9,MAX(0,L54-$D54),0)*$AA54</f>
        <v>0</v>
      </c>
      <c r="S54" s="55">
        <f ca="1" t="shared" si="235"/>
        <v>2</v>
      </c>
      <c r="T54" s="55">
        <f ca="1" t="shared" si="235"/>
        <v>0</v>
      </c>
      <c r="U54" s="55">
        <f ca="1" t="shared" ref="U54:W54" si="236">IF($H54=U$9,MAX(I54-L53,0),0)*$AA54</f>
        <v>0</v>
      </c>
      <c r="V54" s="55">
        <f ca="1" t="shared" si="236"/>
        <v>2</v>
      </c>
      <c r="W54" s="55">
        <f ca="1" t="shared" si="236"/>
        <v>0</v>
      </c>
      <c r="Y54" s="1"/>
      <c r="AA54" s="119">
        <f ca="1" t="shared" si="16"/>
        <v>1</v>
      </c>
      <c r="AB54" s="36">
        <f ca="1" t="shared" si="17"/>
        <v>2</v>
      </c>
      <c r="AC54" s="118">
        <f ca="1" t="shared" si="18"/>
        <v>1</v>
      </c>
      <c r="AE54" s="1"/>
      <c r="AG54" s="133">
        <f ca="1">VLOOKUP(F54,'Data Sources'!$L$3:$N$6,3,0)</f>
        <v>4</v>
      </c>
      <c r="AH54" s="134">
        <f ca="1">VLOOKUP(F54,'Data Sources'!$L$3:$O$6,4,0)</f>
        <v>1.2</v>
      </c>
      <c r="AI54" s="135">
        <f ca="1" t="shared" si="19"/>
        <v>2.8</v>
      </c>
      <c r="AK54" s="1"/>
      <c r="AU54" s="1"/>
      <c r="AZ54" s="153"/>
      <c r="BA54" s="29"/>
      <c r="BB54" s="1"/>
      <c r="BG54" s="153"/>
      <c r="BH54" s="29"/>
      <c r="BI54" s="1"/>
      <c r="BN54" s="153"/>
      <c r="BO54" s="29"/>
      <c r="BP54" s="1"/>
    </row>
    <row r="55" ht="14.25" customHeight="1" spans="1:68">
      <c r="A55" s="48">
        <f t="shared" si="21"/>
        <v>45</v>
      </c>
      <c r="B55" s="49">
        <f ca="1" t="shared" si="7"/>
        <v>0.055257787769081</v>
      </c>
      <c r="C55" s="49">
        <f ca="1">VLOOKUP(B55,'Data Sources'!$C:$E,3)</f>
        <v>1</v>
      </c>
      <c r="D55" s="59">
        <f ca="1" t="shared" si="8"/>
        <v>76</v>
      </c>
      <c r="E55" s="49">
        <f ca="1" t="shared" si="9"/>
        <v>0.191630566355156</v>
      </c>
      <c r="F55" s="49" t="str">
        <f ca="1">VLOOKUP(E55,'Data Sources'!$J$4:$O$6,3)</f>
        <v>Hot Coffee</v>
      </c>
      <c r="G55" s="49">
        <f ca="1">VLOOKUP(E55,'Data Sources'!$J$4:$O$6,4)</f>
        <v>2</v>
      </c>
      <c r="H55" s="54">
        <f ca="1" t="shared" si="10"/>
        <v>3</v>
      </c>
      <c r="I55" s="54">
        <f ca="1" t="shared" ref="I55:K55" si="237">IF($H55=I$9,MAX(L54,$D55),L54)</f>
        <v>81</v>
      </c>
      <c r="J55" s="54">
        <f ca="1" t="shared" si="237"/>
        <v>77</v>
      </c>
      <c r="K55" s="54">
        <f ca="1" t="shared" si="237"/>
        <v>76</v>
      </c>
      <c r="L55" s="48">
        <f ca="1" t="shared" ref="L55:N55" si="238">IF($H55=L$9,I55+$G55,L54)</f>
        <v>81</v>
      </c>
      <c r="M55" s="48">
        <f ca="1" t="shared" si="238"/>
        <v>77</v>
      </c>
      <c r="N55" s="48">
        <f ca="1" t="shared" si="238"/>
        <v>78</v>
      </c>
      <c r="O55" s="79">
        <f ca="1" t="shared" ref="O55:Q55" si="239">+IF($H55=O$9,L55-$D55,0)</f>
        <v>0</v>
      </c>
      <c r="P55" s="79">
        <f ca="1" t="shared" si="239"/>
        <v>0</v>
      </c>
      <c r="Q55" s="79">
        <f ca="1" t="shared" si="239"/>
        <v>2</v>
      </c>
      <c r="R55" s="48">
        <f ca="1" t="shared" ref="R55:T55" si="240">+IF($H55=R$9,MAX(0,L55-$D55),0)*$AA55</f>
        <v>0</v>
      </c>
      <c r="S55" s="48">
        <f ca="1" t="shared" si="240"/>
        <v>0</v>
      </c>
      <c r="T55" s="48">
        <f ca="1" t="shared" si="240"/>
        <v>2</v>
      </c>
      <c r="U55" s="48">
        <f ca="1" t="shared" ref="U55:W55" si="241">IF($H55=U$9,MAX(I55-L54,0),0)*$AA55</f>
        <v>0</v>
      </c>
      <c r="V55" s="48">
        <f ca="1" t="shared" si="241"/>
        <v>0</v>
      </c>
      <c r="W55" s="48">
        <f ca="1" t="shared" si="241"/>
        <v>0</v>
      </c>
      <c r="Y55" s="1"/>
      <c r="AA55" s="119">
        <f ca="1" t="shared" si="16"/>
        <v>1</v>
      </c>
      <c r="AB55" s="36">
        <f ca="1" t="shared" si="17"/>
        <v>3</v>
      </c>
      <c r="AC55" s="118">
        <f ca="1" t="shared" si="18"/>
        <v>1</v>
      </c>
      <c r="AE55" s="1"/>
      <c r="AG55" s="133">
        <f ca="1">VLOOKUP(F55,'Data Sources'!$L$3:$N$6,3,0)</f>
        <v>4</v>
      </c>
      <c r="AH55" s="134">
        <f ca="1">VLOOKUP(F55,'Data Sources'!$L$3:$O$6,4,0)</f>
        <v>1.2</v>
      </c>
      <c r="AI55" s="135">
        <f ca="1" t="shared" si="19"/>
        <v>2.8</v>
      </c>
      <c r="AK55" s="1"/>
      <c r="AU55" s="1"/>
      <c r="AZ55" s="153"/>
      <c r="BA55" s="29"/>
      <c r="BB55" s="1"/>
      <c r="BG55" s="153"/>
      <c r="BH55" s="29"/>
      <c r="BI55" s="1"/>
      <c r="BN55" s="153"/>
      <c r="BO55" s="29"/>
      <c r="BP55" s="1"/>
    </row>
    <row r="56" ht="14.25" customHeight="1" spans="1:68">
      <c r="A56" s="55">
        <f t="shared" si="21"/>
        <v>46</v>
      </c>
      <c r="B56" s="56">
        <f ca="1" t="shared" si="7"/>
        <v>0.23381931991815</v>
      </c>
      <c r="C56" s="56">
        <f ca="1">VLOOKUP(B56,'Data Sources'!$C:$E,3)</f>
        <v>1</v>
      </c>
      <c r="D56" s="57">
        <f ca="1" t="shared" si="8"/>
        <v>77</v>
      </c>
      <c r="E56" s="56">
        <f ca="1" t="shared" si="9"/>
        <v>0.307919515814205</v>
      </c>
      <c r="F56" s="56" t="str">
        <f ca="1">VLOOKUP(E56,'Data Sources'!$J$4:$O$6,3)</f>
        <v>Hot Coffee</v>
      </c>
      <c r="G56" s="56">
        <f ca="1">VLOOKUP(E56,'Data Sources'!$J$4:$O$6,4)</f>
        <v>2</v>
      </c>
      <c r="H56" s="58">
        <f ca="1" t="shared" si="10"/>
        <v>2</v>
      </c>
      <c r="I56" s="58">
        <f ca="1" t="shared" ref="I56:K56" si="242">IF($H56=I$9,MAX(L55,$D56),L55)</f>
        <v>81</v>
      </c>
      <c r="J56" s="58">
        <f ca="1" t="shared" si="242"/>
        <v>77</v>
      </c>
      <c r="K56" s="58">
        <f ca="1" t="shared" si="242"/>
        <v>78</v>
      </c>
      <c r="L56" s="48">
        <f ca="1" t="shared" ref="L56:N56" si="243">IF($H56=L$9,I56+$G56,L55)</f>
        <v>81</v>
      </c>
      <c r="M56" s="48">
        <f ca="1" t="shared" si="243"/>
        <v>79</v>
      </c>
      <c r="N56" s="48">
        <f ca="1" t="shared" si="243"/>
        <v>78</v>
      </c>
      <c r="O56" s="79">
        <f ca="1" t="shared" ref="O56:Q56" si="244">+IF($H56=O$9,L56-$D56,0)</f>
        <v>0</v>
      </c>
      <c r="P56" s="79">
        <f ca="1" t="shared" si="244"/>
        <v>2</v>
      </c>
      <c r="Q56" s="79">
        <f ca="1" t="shared" si="244"/>
        <v>0</v>
      </c>
      <c r="R56" s="55">
        <f ca="1" t="shared" ref="R56:T56" si="245">+IF($H56=R$9,MAX(0,L56-$D56),0)*$AA56</f>
        <v>0</v>
      </c>
      <c r="S56" s="55">
        <f ca="1" t="shared" si="245"/>
        <v>2</v>
      </c>
      <c r="T56" s="55">
        <f ca="1" t="shared" si="245"/>
        <v>0</v>
      </c>
      <c r="U56" s="55">
        <f ca="1" t="shared" ref="U56:W56" si="246">IF($H56=U$9,MAX(I56-L55,0),0)*$AA56</f>
        <v>0</v>
      </c>
      <c r="V56" s="55">
        <f ca="1" t="shared" si="246"/>
        <v>0</v>
      </c>
      <c r="W56" s="55">
        <f ca="1" t="shared" si="246"/>
        <v>0</v>
      </c>
      <c r="Y56" s="1"/>
      <c r="AA56" s="119">
        <f ca="1" t="shared" si="16"/>
        <v>1</v>
      </c>
      <c r="AB56" s="36">
        <f ca="1" t="shared" si="17"/>
        <v>2</v>
      </c>
      <c r="AC56" s="118">
        <f ca="1" t="shared" si="18"/>
        <v>1</v>
      </c>
      <c r="AE56" s="1"/>
      <c r="AG56" s="133">
        <f ca="1">VLOOKUP(F56,'Data Sources'!$L$3:$N$6,3,0)</f>
        <v>4</v>
      </c>
      <c r="AH56" s="134">
        <f ca="1">VLOOKUP(F56,'Data Sources'!$L$3:$O$6,4,0)</f>
        <v>1.2</v>
      </c>
      <c r="AI56" s="135">
        <f ca="1" t="shared" si="19"/>
        <v>2.8</v>
      </c>
      <c r="AK56" s="1"/>
      <c r="AU56" s="1"/>
      <c r="AZ56" s="153"/>
      <c r="BA56" s="29"/>
      <c r="BB56" s="1"/>
      <c r="BG56" s="153"/>
      <c r="BH56" s="29"/>
      <c r="BI56" s="1"/>
      <c r="BN56" s="153"/>
      <c r="BO56" s="29"/>
      <c r="BP56" s="1"/>
    </row>
    <row r="57" ht="14.25" customHeight="1" spans="1:68">
      <c r="A57" s="48">
        <f t="shared" si="21"/>
        <v>47</v>
      </c>
      <c r="B57" s="49">
        <f ca="1" t="shared" si="7"/>
        <v>0.54791343462654</v>
      </c>
      <c r="C57" s="49">
        <f ca="1">VLOOKUP(B57,'Data Sources'!$C:$E,3)</f>
        <v>2</v>
      </c>
      <c r="D57" s="59">
        <f ca="1" t="shared" si="8"/>
        <v>79</v>
      </c>
      <c r="E57" s="49">
        <f ca="1" t="shared" si="9"/>
        <v>0.834454911070876</v>
      </c>
      <c r="F57" s="49" t="str">
        <f ca="1">VLOOKUP(E57,'Data Sources'!$J$4:$O$6,3)</f>
        <v>Blended Drink</v>
      </c>
      <c r="G57" s="49">
        <f ca="1">VLOOKUP(E57,'Data Sources'!$J$4:$O$6,4)</f>
        <v>8</v>
      </c>
      <c r="H57" s="54">
        <f ca="1" t="shared" si="10"/>
        <v>3</v>
      </c>
      <c r="I57" s="54">
        <f ca="1" t="shared" ref="I57:K57" si="247">IF($H57=I$9,MAX(L56,$D57),L56)</f>
        <v>81</v>
      </c>
      <c r="J57" s="54">
        <f ca="1" t="shared" si="247"/>
        <v>79</v>
      </c>
      <c r="K57" s="54">
        <f ca="1" t="shared" si="247"/>
        <v>79</v>
      </c>
      <c r="L57" s="48">
        <f ca="1" t="shared" ref="L57:N57" si="248">IF($H57=L$9,I57+$G57,L56)</f>
        <v>81</v>
      </c>
      <c r="M57" s="48">
        <f ca="1" t="shared" si="248"/>
        <v>79</v>
      </c>
      <c r="N57" s="48">
        <f ca="1" t="shared" si="248"/>
        <v>87</v>
      </c>
      <c r="O57" s="79">
        <f ca="1" t="shared" ref="O57:Q57" si="249">+IF($H57=O$9,L57-$D57,0)</f>
        <v>0</v>
      </c>
      <c r="P57" s="79">
        <f ca="1" t="shared" si="249"/>
        <v>0</v>
      </c>
      <c r="Q57" s="79">
        <f ca="1" t="shared" si="249"/>
        <v>8</v>
      </c>
      <c r="R57" s="48">
        <f ca="1" t="shared" ref="R57:T57" si="250">+IF($H57=R$9,MAX(0,L57-$D57),0)*$AA57</f>
        <v>0</v>
      </c>
      <c r="S57" s="48">
        <f ca="1" t="shared" si="250"/>
        <v>0</v>
      </c>
      <c r="T57" s="48">
        <f ca="1" t="shared" si="250"/>
        <v>8</v>
      </c>
      <c r="U57" s="48">
        <f ca="1" t="shared" ref="U57:W57" si="251">IF($H57=U$9,MAX(I57-L56,0),0)*$AA57</f>
        <v>0</v>
      </c>
      <c r="V57" s="48">
        <f ca="1" t="shared" si="251"/>
        <v>0</v>
      </c>
      <c r="W57" s="48">
        <f ca="1" t="shared" si="251"/>
        <v>1</v>
      </c>
      <c r="Y57" s="1"/>
      <c r="AA57" s="119">
        <f ca="1" t="shared" si="16"/>
        <v>1</v>
      </c>
      <c r="AB57" s="36">
        <f ca="1" t="shared" si="17"/>
        <v>3</v>
      </c>
      <c r="AC57" s="118">
        <f ca="1" t="shared" si="18"/>
        <v>1</v>
      </c>
      <c r="AE57" s="1"/>
      <c r="AG57" s="133">
        <f ca="1">VLOOKUP(F57,'Data Sources'!$L$3:$N$6,3,0)</f>
        <v>5</v>
      </c>
      <c r="AH57" s="134">
        <f ca="1">VLOOKUP(F57,'Data Sources'!$L$3:$O$6,4,0)</f>
        <v>1.9</v>
      </c>
      <c r="AI57" s="135">
        <f ca="1" t="shared" si="19"/>
        <v>3.1</v>
      </c>
      <c r="AK57" s="1"/>
      <c r="AU57" s="1"/>
      <c r="AZ57" s="153"/>
      <c r="BA57" s="29"/>
      <c r="BB57" s="1"/>
      <c r="BG57" s="153"/>
      <c r="BH57" s="29"/>
      <c r="BI57" s="1"/>
      <c r="BN57" s="153"/>
      <c r="BO57" s="29"/>
      <c r="BP57" s="1"/>
    </row>
    <row r="58" ht="14.25" customHeight="1" spans="1:68">
      <c r="A58" s="55">
        <f t="shared" si="21"/>
        <v>48</v>
      </c>
      <c r="B58" s="56">
        <f ca="1" t="shared" si="7"/>
        <v>0.604695972825213</v>
      </c>
      <c r="C58" s="56">
        <f ca="1">VLOOKUP(B58,'Data Sources'!$C:$E,3)</f>
        <v>2</v>
      </c>
      <c r="D58" s="57">
        <f ca="1" t="shared" si="8"/>
        <v>81</v>
      </c>
      <c r="E58" s="56">
        <f ca="1" t="shared" si="9"/>
        <v>0.258896310396164</v>
      </c>
      <c r="F58" s="56" t="str">
        <f ca="1">VLOOKUP(E58,'Data Sources'!$J$4:$O$6,3)</f>
        <v>Hot Coffee</v>
      </c>
      <c r="G58" s="56">
        <f ca="1">VLOOKUP(E58,'Data Sources'!$J$4:$O$6,4)</f>
        <v>2</v>
      </c>
      <c r="H58" s="58">
        <f ca="1" t="shared" si="10"/>
        <v>2</v>
      </c>
      <c r="I58" s="58">
        <f ca="1" t="shared" ref="I58:K58" si="252">IF($H58=I$9,MAX(L57,$D58),L57)</f>
        <v>81</v>
      </c>
      <c r="J58" s="58">
        <f ca="1" t="shared" si="252"/>
        <v>81</v>
      </c>
      <c r="K58" s="58">
        <f ca="1" t="shared" si="252"/>
        <v>87</v>
      </c>
      <c r="L58" s="48">
        <f ca="1" t="shared" ref="L58:N58" si="253">IF($H58=L$9,I58+$G58,L57)</f>
        <v>81</v>
      </c>
      <c r="M58" s="48">
        <f ca="1" t="shared" si="253"/>
        <v>83</v>
      </c>
      <c r="N58" s="48">
        <f ca="1" t="shared" si="253"/>
        <v>87</v>
      </c>
      <c r="O58" s="79">
        <f ca="1" t="shared" ref="O58:Q58" si="254">+IF($H58=O$9,L58-$D58,0)</f>
        <v>0</v>
      </c>
      <c r="P58" s="79">
        <f ca="1" t="shared" si="254"/>
        <v>2</v>
      </c>
      <c r="Q58" s="79">
        <f ca="1" t="shared" si="254"/>
        <v>0</v>
      </c>
      <c r="R58" s="55">
        <f ca="1" t="shared" ref="R58:T58" si="255">+IF($H58=R$9,MAX(0,L58-$D58),0)*$AA58</f>
        <v>0</v>
      </c>
      <c r="S58" s="55">
        <f ca="1" t="shared" si="255"/>
        <v>2</v>
      </c>
      <c r="T58" s="55">
        <f ca="1" t="shared" si="255"/>
        <v>0</v>
      </c>
      <c r="U58" s="55">
        <f ca="1" t="shared" ref="U58:W58" si="256">IF($H58=U$9,MAX(I58-L57,0),0)*$AA58</f>
        <v>0</v>
      </c>
      <c r="V58" s="55">
        <f ca="1" t="shared" si="256"/>
        <v>2</v>
      </c>
      <c r="W58" s="55">
        <f ca="1" t="shared" si="256"/>
        <v>0</v>
      </c>
      <c r="Y58" s="1"/>
      <c r="AA58" s="119">
        <f ca="1" t="shared" si="16"/>
        <v>1</v>
      </c>
      <c r="AB58" s="36">
        <f ca="1" t="shared" si="17"/>
        <v>2</v>
      </c>
      <c r="AC58" s="118">
        <f ca="1" t="shared" si="18"/>
        <v>1</v>
      </c>
      <c r="AE58" s="1"/>
      <c r="AG58" s="133">
        <f ca="1">VLOOKUP(F58,'Data Sources'!$L$3:$N$6,3,0)</f>
        <v>4</v>
      </c>
      <c r="AH58" s="134">
        <f ca="1">VLOOKUP(F58,'Data Sources'!$L$3:$O$6,4,0)</f>
        <v>1.2</v>
      </c>
      <c r="AI58" s="135">
        <f ca="1" t="shared" si="19"/>
        <v>2.8</v>
      </c>
      <c r="AK58" s="1"/>
      <c r="AU58" s="1"/>
      <c r="AZ58" s="153"/>
      <c r="BA58" s="29"/>
      <c r="BB58" s="1"/>
      <c r="BG58" s="153"/>
      <c r="BH58" s="29"/>
      <c r="BI58" s="1"/>
      <c r="BN58" s="153"/>
      <c r="BO58" s="29"/>
      <c r="BP58" s="1"/>
    </row>
    <row r="59" ht="14.25" customHeight="1" spans="1:68">
      <c r="A59" s="48">
        <f t="shared" si="21"/>
        <v>49</v>
      </c>
      <c r="B59" s="49">
        <f ca="1" t="shared" si="7"/>
        <v>0.0236953807083258</v>
      </c>
      <c r="C59" s="49">
        <f ca="1">VLOOKUP(B59,'Data Sources'!$C:$E,3)</f>
        <v>1</v>
      </c>
      <c r="D59" s="59">
        <f ca="1" t="shared" si="8"/>
        <v>82</v>
      </c>
      <c r="E59" s="49">
        <f ca="1" t="shared" si="9"/>
        <v>0.281814388145723</v>
      </c>
      <c r="F59" s="49" t="str">
        <f ca="1">VLOOKUP(E59,'Data Sources'!$J$4:$O$6,3)</f>
        <v>Hot Coffee</v>
      </c>
      <c r="G59" s="49">
        <f ca="1">VLOOKUP(E59,'Data Sources'!$J$4:$O$6,4)</f>
        <v>2</v>
      </c>
      <c r="H59" s="54">
        <f ca="1" t="shared" si="10"/>
        <v>1</v>
      </c>
      <c r="I59" s="54">
        <f ca="1" t="shared" ref="I59:K59" si="257">IF($H59=I$9,MAX(L58,$D59),L58)</f>
        <v>82</v>
      </c>
      <c r="J59" s="54">
        <f ca="1" t="shared" si="257"/>
        <v>83</v>
      </c>
      <c r="K59" s="54">
        <f ca="1" t="shared" si="257"/>
        <v>87</v>
      </c>
      <c r="L59" s="48">
        <f ca="1" t="shared" ref="L59:N59" si="258">IF($H59=L$9,I59+$G59,L58)</f>
        <v>84</v>
      </c>
      <c r="M59" s="48">
        <f ca="1" t="shared" si="258"/>
        <v>83</v>
      </c>
      <c r="N59" s="48">
        <f ca="1" t="shared" si="258"/>
        <v>87</v>
      </c>
      <c r="O59" s="79">
        <f ca="1" t="shared" ref="O59:Q59" si="259">+IF($H59=O$9,L59-$D59,0)</f>
        <v>2</v>
      </c>
      <c r="P59" s="79">
        <f ca="1" t="shared" si="259"/>
        <v>0</v>
      </c>
      <c r="Q59" s="79">
        <f ca="1" t="shared" si="259"/>
        <v>0</v>
      </c>
      <c r="R59" s="48">
        <f ca="1" t="shared" ref="R59:T59" si="260">+IF($H59=R$9,MAX(0,L59-$D59),0)*$AA59</f>
        <v>2</v>
      </c>
      <c r="S59" s="48">
        <f ca="1" t="shared" si="260"/>
        <v>0</v>
      </c>
      <c r="T59" s="48">
        <f ca="1" t="shared" si="260"/>
        <v>0</v>
      </c>
      <c r="U59" s="48">
        <f ca="1" t="shared" ref="U59:W59" si="261">IF($H59=U$9,MAX(I59-L58,0),0)*$AA59</f>
        <v>1</v>
      </c>
      <c r="V59" s="48">
        <f ca="1" t="shared" si="261"/>
        <v>0</v>
      </c>
      <c r="W59" s="48">
        <f ca="1" t="shared" si="261"/>
        <v>0</v>
      </c>
      <c r="Y59" s="1"/>
      <c r="AA59" s="119">
        <f ca="1" t="shared" si="16"/>
        <v>1</v>
      </c>
      <c r="AB59" s="36">
        <f ca="1" t="shared" si="17"/>
        <v>1</v>
      </c>
      <c r="AC59" s="118">
        <f ca="1" t="shared" si="18"/>
        <v>1</v>
      </c>
      <c r="AE59" s="1"/>
      <c r="AG59" s="133">
        <f ca="1">VLOOKUP(F59,'Data Sources'!$L$3:$N$6,3,0)</f>
        <v>4</v>
      </c>
      <c r="AH59" s="134">
        <f ca="1">VLOOKUP(F59,'Data Sources'!$L$3:$O$6,4,0)</f>
        <v>1.2</v>
      </c>
      <c r="AI59" s="135">
        <f ca="1" t="shared" si="19"/>
        <v>2.8</v>
      </c>
      <c r="AK59" s="1"/>
      <c r="AU59" s="1"/>
      <c r="AZ59" s="153"/>
      <c r="BA59" s="29"/>
      <c r="BB59" s="1"/>
      <c r="BG59" s="153"/>
      <c r="BH59" s="29"/>
      <c r="BI59" s="1"/>
      <c r="BN59" s="153"/>
      <c r="BO59" s="29"/>
      <c r="BP59" s="1"/>
    </row>
    <row r="60" ht="14.25" customHeight="1" spans="1:68">
      <c r="A60" s="55">
        <f t="shared" si="21"/>
        <v>50</v>
      </c>
      <c r="B60" s="56">
        <f ca="1" t="shared" si="7"/>
        <v>0.000947466833922439</v>
      </c>
      <c r="C60" s="56">
        <f ca="1">VLOOKUP(B60,'Data Sources'!$C:$E,3)</f>
        <v>1</v>
      </c>
      <c r="D60" s="57">
        <f ca="1" t="shared" si="8"/>
        <v>83</v>
      </c>
      <c r="E60" s="56">
        <f ca="1" t="shared" si="9"/>
        <v>0.115514789873422</v>
      </c>
      <c r="F60" s="56" t="str">
        <f ca="1">VLOOKUP(E60,'Data Sources'!$J$4:$O$6,3)</f>
        <v>Hot Coffee</v>
      </c>
      <c r="G60" s="56">
        <f ca="1">VLOOKUP(E60,'Data Sources'!$J$4:$O$6,4)</f>
        <v>2</v>
      </c>
      <c r="H60" s="58">
        <f ca="1" t="shared" si="10"/>
        <v>2</v>
      </c>
      <c r="I60" s="58">
        <f ca="1" t="shared" ref="I60:K60" si="262">IF($H60=I$9,MAX(L59,$D60),L59)</f>
        <v>84</v>
      </c>
      <c r="J60" s="58">
        <f ca="1" t="shared" si="262"/>
        <v>83</v>
      </c>
      <c r="K60" s="58">
        <f ca="1" t="shared" si="262"/>
        <v>87</v>
      </c>
      <c r="L60" s="48">
        <f ca="1" t="shared" ref="L60:N60" si="263">IF($H60=L$9,I60+$G60,L59)</f>
        <v>84</v>
      </c>
      <c r="M60" s="48">
        <f ca="1" t="shared" si="263"/>
        <v>85</v>
      </c>
      <c r="N60" s="48">
        <f ca="1" t="shared" si="263"/>
        <v>87</v>
      </c>
      <c r="O60" s="79">
        <f ca="1" t="shared" ref="O60:Q60" si="264">+IF($H60=O$9,L60-$D60,0)</f>
        <v>0</v>
      </c>
      <c r="P60" s="79">
        <f ca="1" t="shared" si="264"/>
        <v>2</v>
      </c>
      <c r="Q60" s="79">
        <f ca="1" t="shared" si="264"/>
        <v>0</v>
      </c>
      <c r="R60" s="55">
        <f ca="1" t="shared" ref="R60:T60" si="265">+IF($H60=R$9,MAX(0,L60-$D60),0)*$AA60</f>
        <v>0</v>
      </c>
      <c r="S60" s="55">
        <f ca="1" t="shared" si="265"/>
        <v>2</v>
      </c>
      <c r="T60" s="55">
        <f ca="1" t="shared" si="265"/>
        <v>0</v>
      </c>
      <c r="U60" s="55">
        <f ca="1" t="shared" ref="U60:W60" si="266">IF($H60=U$9,MAX(I60-L59,0),0)*$AA60</f>
        <v>0</v>
      </c>
      <c r="V60" s="55">
        <f ca="1" t="shared" si="266"/>
        <v>0</v>
      </c>
      <c r="W60" s="55">
        <f ca="1" t="shared" si="266"/>
        <v>0</v>
      </c>
      <c r="Y60" s="1"/>
      <c r="AA60" s="119">
        <f ca="1" t="shared" si="16"/>
        <v>1</v>
      </c>
      <c r="AB60" s="36">
        <f ca="1" t="shared" si="17"/>
        <v>2</v>
      </c>
      <c r="AC60" s="118">
        <f ca="1" t="shared" si="18"/>
        <v>1</v>
      </c>
      <c r="AE60" s="1"/>
      <c r="AG60" s="133">
        <f ca="1">VLOOKUP(F60,'Data Sources'!$L$3:$N$6,3,0)</f>
        <v>4</v>
      </c>
      <c r="AH60" s="134">
        <f ca="1">VLOOKUP(F60,'Data Sources'!$L$3:$O$6,4,0)</f>
        <v>1.2</v>
      </c>
      <c r="AI60" s="135">
        <f ca="1" t="shared" si="19"/>
        <v>2.8</v>
      </c>
      <c r="AK60" s="1"/>
      <c r="AU60" s="1"/>
      <c r="AZ60" s="153"/>
      <c r="BA60" s="29"/>
      <c r="BB60" s="1"/>
      <c r="BG60" s="153"/>
      <c r="BH60" s="29"/>
      <c r="BI60" s="1"/>
      <c r="BN60" s="153"/>
      <c r="BO60" s="29"/>
      <c r="BP60" s="1"/>
    </row>
    <row r="61" ht="14.25" customHeight="1" spans="1:68">
      <c r="A61" s="48">
        <f t="shared" si="21"/>
        <v>51</v>
      </c>
      <c r="B61" s="49">
        <f ca="1" t="shared" si="7"/>
        <v>0.902520038637541</v>
      </c>
      <c r="C61" s="49">
        <f ca="1">VLOOKUP(B61,'Data Sources'!$C:$E,3)</f>
        <v>3</v>
      </c>
      <c r="D61" s="59">
        <f ca="1" t="shared" si="8"/>
        <v>86</v>
      </c>
      <c r="E61" s="49">
        <f ca="1" t="shared" si="9"/>
        <v>0.884031929114042</v>
      </c>
      <c r="F61" s="49" t="str">
        <f ca="1">VLOOKUP(E61,'Data Sources'!$J$4:$O$6,3)</f>
        <v>Blended Drink</v>
      </c>
      <c r="G61" s="49">
        <f ca="1">VLOOKUP(E61,'Data Sources'!$J$4:$O$6,4)</f>
        <v>8</v>
      </c>
      <c r="H61" s="54">
        <f ca="1" t="shared" si="10"/>
        <v>1</v>
      </c>
      <c r="I61" s="54">
        <f ca="1" t="shared" ref="I61:K61" si="267">IF($H61=I$9,MAX(L60,$D61),L60)</f>
        <v>86</v>
      </c>
      <c r="J61" s="54">
        <f ca="1" t="shared" si="267"/>
        <v>85</v>
      </c>
      <c r="K61" s="54">
        <f ca="1" t="shared" si="267"/>
        <v>87</v>
      </c>
      <c r="L61" s="48">
        <f ca="1" t="shared" ref="L61:N61" si="268">IF($H61=L$9,I61+$G61,L60)</f>
        <v>94</v>
      </c>
      <c r="M61" s="48">
        <f ca="1" t="shared" si="268"/>
        <v>85</v>
      </c>
      <c r="N61" s="48">
        <f ca="1" t="shared" si="268"/>
        <v>87</v>
      </c>
      <c r="O61" s="79">
        <f ca="1" t="shared" ref="O61:Q61" si="269">+IF($H61=O$9,L61-$D61,0)</f>
        <v>8</v>
      </c>
      <c r="P61" s="79">
        <f ca="1" t="shared" si="269"/>
        <v>0</v>
      </c>
      <c r="Q61" s="79">
        <f ca="1" t="shared" si="269"/>
        <v>0</v>
      </c>
      <c r="R61" s="48">
        <f ca="1" t="shared" ref="R61:T61" si="270">+IF($H61=R$9,MAX(0,L61-$D61),0)*$AA61</f>
        <v>8</v>
      </c>
      <c r="S61" s="48">
        <f ca="1" t="shared" si="270"/>
        <v>0</v>
      </c>
      <c r="T61" s="48">
        <f ca="1" t="shared" si="270"/>
        <v>0</v>
      </c>
      <c r="U61" s="48">
        <f ca="1" t="shared" ref="U61:W61" si="271">IF($H61=U$9,MAX(I61-L60,0),0)*$AA61</f>
        <v>2</v>
      </c>
      <c r="V61" s="48">
        <f ca="1" t="shared" si="271"/>
        <v>0</v>
      </c>
      <c r="W61" s="48">
        <f ca="1" t="shared" si="271"/>
        <v>0</v>
      </c>
      <c r="Y61" s="1"/>
      <c r="AA61" s="119">
        <f ca="1" t="shared" si="16"/>
        <v>1</v>
      </c>
      <c r="AB61" s="36">
        <f ca="1" t="shared" si="17"/>
        <v>1</v>
      </c>
      <c r="AC61" s="118">
        <f ca="1" t="shared" si="18"/>
        <v>1</v>
      </c>
      <c r="AE61" s="1"/>
      <c r="AG61" s="133">
        <f ca="1">VLOOKUP(F61,'Data Sources'!$L$3:$N$6,3,0)</f>
        <v>5</v>
      </c>
      <c r="AH61" s="134">
        <f ca="1">VLOOKUP(F61,'Data Sources'!$L$3:$O$6,4,0)</f>
        <v>1.9</v>
      </c>
      <c r="AI61" s="135">
        <f ca="1" t="shared" si="19"/>
        <v>3.1</v>
      </c>
      <c r="AK61" s="1"/>
      <c r="AU61" s="1"/>
      <c r="AZ61" s="153"/>
      <c r="BA61" s="29"/>
      <c r="BB61" s="1"/>
      <c r="BG61" s="153"/>
      <c r="BH61" s="29"/>
      <c r="BI61" s="1"/>
      <c r="BN61" s="153"/>
      <c r="BO61" s="29"/>
      <c r="BP61" s="1"/>
    </row>
    <row r="62" ht="14.25" customHeight="1" spans="1:68">
      <c r="A62" s="55">
        <f t="shared" si="21"/>
        <v>52</v>
      </c>
      <c r="B62" s="56">
        <f ca="1" t="shared" si="7"/>
        <v>0.545295525921062</v>
      </c>
      <c r="C62" s="56">
        <f ca="1">VLOOKUP(B62,'Data Sources'!$C:$E,3)</f>
        <v>2</v>
      </c>
      <c r="D62" s="57">
        <f ca="1" t="shared" si="8"/>
        <v>88</v>
      </c>
      <c r="E62" s="56">
        <f ca="1" t="shared" si="9"/>
        <v>0.418662141625537</v>
      </c>
      <c r="F62" s="56" t="str">
        <f ca="1">VLOOKUP(E62,'Data Sources'!$J$4:$O$6,3)</f>
        <v>Hot Coffee</v>
      </c>
      <c r="G62" s="56">
        <f ca="1">VLOOKUP(E62,'Data Sources'!$J$4:$O$6,4)</f>
        <v>2</v>
      </c>
      <c r="H62" s="58">
        <f ca="1" t="shared" si="10"/>
        <v>2</v>
      </c>
      <c r="I62" s="58">
        <f ca="1" t="shared" ref="I62:K62" si="272">IF($H62=I$9,MAX(L61,$D62),L61)</f>
        <v>94</v>
      </c>
      <c r="J62" s="58">
        <f ca="1" t="shared" si="272"/>
        <v>88</v>
      </c>
      <c r="K62" s="58">
        <f ca="1" t="shared" si="272"/>
        <v>87</v>
      </c>
      <c r="L62" s="48">
        <f ca="1" t="shared" ref="L62:N62" si="273">IF($H62=L$9,I62+$G62,L61)</f>
        <v>94</v>
      </c>
      <c r="M62" s="48">
        <f ca="1" t="shared" si="273"/>
        <v>90</v>
      </c>
      <c r="N62" s="48">
        <f ca="1" t="shared" si="273"/>
        <v>87</v>
      </c>
      <c r="O62" s="79">
        <f ca="1" t="shared" ref="O62:Q62" si="274">+IF($H62=O$9,L62-$D62,0)</f>
        <v>0</v>
      </c>
      <c r="P62" s="79">
        <f ca="1" t="shared" si="274"/>
        <v>2</v>
      </c>
      <c r="Q62" s="79">
        <f ca="1" t="shared" si="274"/>
        <v>0</v>
      </c>
      <c r="R62" s="55">
        <f ca="1" t="shared" ref="R62:T62" si="275">+IF($H62=R$9,MAX(0,L62-$D62),0)*$AA62</f>
        <v>0</v>
      </c>
      <c r="S62" s="55">
        <f ca="1" t="shared" si="275"/>
        <v>2</v>
      </c>
      <c r="T62" s="55">
        <f ca="1" t="shared" si="275"/>
        <v>0</v>
      </c>
      <c r="U62" s="55">
        <f ca="1" t="shared" ref="U62:W62" si="276">IF($H62=U$9,MAX(I62-L61,0),0)*$AA62</f>
        <v>0</v>
      </c>
      <c r="V62" s="55">
        <f ca="1" t="shared" si="276"/>
        <v>3</v>
      </c>
      <c r="W62" s="55">
        <f ca="1" t="shared" si="276"/>
        <v>0</v>
      </c>
      <c r="Y62" s="1"/>
      <c r="AA62" s="119">
        <f ca="1" t="shared" si="16"/>
        <v>1</v>
      </c>
      <c r="AB62" s="36">
        <f ca="1" t="shared" si="17"/>
        <v>2</v>
      </c>
      <c r="AC62" s="118">
        <f ca="1" t="shared" si="18"/>
        <v>1</v>
      </c>
      <c r="AE62" s="1"/>
      <c r="AG62" s="133">
        <f ca="1">VLOOKUP(F62,'Data Sources'!$L$3:$N$6,3,0)</f>
        <v>4</v>
      </c>
      <c r="AH62" s="134">
        <f ca="1">VLOOKUP(F62,'Data Sources'!$L$3:$O$6,4,0)</f>
        <v>1.2</v>
      </c>
      <c r="AI62" s="135">
        <f ca="1" t="shared" si="19"/>
        <v>2.8</v>
      </c>
      <c r="AK62" s="1"/>
      <c r="AU62" s="1"/>
      <c r="AZ62" s="153"/>
      <c r="BA62" s="29"/>
      <c r="BB62" s="1"/>
      <c r="BG62" s="153"/>
      <c r="BH62" s="29"/>
      <c r="BI62" s="1"/>
      <c r="BN62" s="153"/>
      <c r="BO62" s="29"/>
      <c r="BP62" s="1"/>
    </row>
    <row r="63" ht="14.25" customHeight="1" spans="1:68">
      <c r="A63" s="48">
        <f t="shared" si="21"/>
        <v>53</v>
      </c>
      <c r="B63" s="49">
        <f ca="1" t="shared" si="7"/>
        <v>0.478258836391489</v>
      </c>
      <c r="C63" s="49">
        <f ca="1">VLOOKUP(B63,'Data Sources'!$C:$E,3)</f>
        <v>1</v>
      </c>
      <c r="D63" s="59">
        <f ca="1" t="shared" si="8"/>
        <v>89</v>
      </c>
      <c r="E63" s="49">
        <f ca="1" t="shared" si="9"/>
        <v>0.328977742429006</v>
      </c>
      <c r="F63" s="49" t="str">
        <f ca="1">VLOOKUP(E63,'Data Sources'!$J$4:$O$6,3)</f>
        <v>Hot Coffee</v>
      </c>
      <c r="G63" s="49">
        <f ca="1">VLOOKUP(E63,'Data Sources'!$J$4:$O$6,4)</f>
        <v>2</v>
      </c>
      <c r="H63" s="54">
        <f ca="1" t="shared" si="10"/>
        <v>3</v>
      </c>
      <c r="I63" s="54">
        <f ca="1" t="shared" ref="I63:K63" si="277">IF($H63=I$9,MAX(L62,$D63),L62)</f>
        <v>94</v>
      </c>
      <c r="J63" s="54">
        <f ca="1" t="shared" si="277"/>
        <v>90</v>
      </c>
      <c r="K63" s="54">
        <f ca="1" t="shared" si="277"/>
        <v>89</v>
      </c>
      <c r="L63" s="48">
        <f ca="1" t="shared" ref="L63:N63" si="278">IF($H63=L$9,I63+$G63,L62)</f>
        <v>94</v>
      </c>
      <c r="M63" s="48">
        <f ca="1" t="shared" si="278"/>
        <v>90</v>
      </c>
      <c r="N63" s="48">
        <f ca="1" t="shared" si="278"/>
        <v>91</v>
      </c>
      <c r="O63" s="79">
        <f ca="1" t="shared" ref="O63:Q63" si="279">+IF($H63=O$9,L63-$D63,0)</f>
        <v>0</v>
      </c>
      <c r="P63" s="79">
        <f ca="1" t="shared" si="279"/>
        <v>0</v>
      </c>
      <c r="Q63" s="79">
        <f ca="1" t="shared" si="279"/>
        <v>2</v>
      </c>
      <c r="R63" s="48">
        <f ca="1" t="shared" ref="R63:T63" si="280">+IF($H63=R$9,MAX(0,L63-$D63),0)*$AA63</f>
        <v>0</v>
      </c>
      <c r="S63" s="48">
        <f ca="1" t="shared" si="280"/>
        <v>0</v>
      </c>
      <c r="T63" s="48">
        <f ca="1" t="shared" si="280"/>
        <v>2</v>
      </c>
      <c r="U63" s="48">
        <f ca="1" t="shared" ref="U63:W63" si="281">IF($H63=U$9,MAX(I63-L62,0),0)*$AA63</f>
        <v>0</v>
      </c>
      <c r="V63" s="48">
        <f ca="1" t="shared" si="281"/>
        <v>0</v>
      </c>
      <c r="W63" s="48">
        <f ca="1" t="shared" si="281"/>
        <v>2</v>
      </c>
      <c r="Y63" s="1"/>
      <c r="AA63" s="119">
        <f ca="1" t="shared" si="16"/>
        <v>1</v>
      </c>
      <c r="AB63" s="36">
        <f ca="1" t="shared" si="17"/>
        <v>3</v>
      </c>
      <c r="AC63" s="118">
        <f ca="1" t="shared" si="18"/>
        <v>1</v>
      </c>
      <c r="AE63" s="1"/>
      <c r="AG63" s="133">
        <f ca="1">VLOOKUP(F63,'Data Sources'!$L$3:$N$6,3,0)</f>
        <v>4</v>
      </c>
      <c r="AH63" s="134">
        <f ca="1">VLOOKUP(F63,'Data Sources'!$L$3:$O$6,4,0)</f>
        <v>1.2</v>
      </c>
      <c r="AI63" s="135">
        <f ca="1" t="shared" si="19"/>
        <v>2.8</v>
      </c>
      <c r="AK63" s="1"/>
      <c r="AU63" s="1"/>
      <c r="AZ63" s="153"/>
      <c r="BA63" s="29"/>
      <c r="BB63" s="1"/>
      <c r="BG63" s="153"/>
      <c r="BH63" s="29"/>
      <c r="BI63" s="1"/>
      <c r="BN63" s="153"/>
      <c r="BO63" s="29"/>
      <c r="BP63" s="1"/>
    </row>
    <row r="64" ht="14.25" customHeight="1" spans="1:68">
      <c r="A64" s="55">
        <f t="shared" si="21"/>
        <v>54</v>
      </c>
      <c r="B64" s="56">
        <f ca="1" t="shared" si="7"/>
        <v>0.0478715589673864</v>
      </c>
      <c r="C64" s="56">
        <f ca="1">VLOOKUP(B64,'Data Sources'!$C:$E,3)</f>
        <v>1</v>
      </c>
      <c r="D64" s="57">
        <f ca="1" t="shared" si="8"/>
        <v>90</v>
      </c>
      <c r="E64" s="56">
        <f ca="1" t="shared" si="9"/>
        <v>0.727261095800898</v>
      </c>
      <c r="F64" s="56" t="str">
        <f ca="1">VLOOKUP(E64,'Data Sources'!$J$4:$O$6,3)</f>
        <v>Blended Drink</v>
      </c>
      <c r="G64" s="56">
        <f ca="1">VLOOKUP(E64,'Data Sources'!$J$4:$O$6,4)</f>
        <v>8</v>
      </c>
      <c r="H64" s="58">
        <f ca="1" t="shared" si="10"/>
        <v>2</v>
      </c>
      <c r="I64" s="58">
        <f ca="1" t="shared" ref="I64:K64" si="282">IF($H64=I$9,MAX(L63,$D64),L63)</f>
        <v>94</v>
      </c>
      <c r="J64" s="58">
        <f ca="1" t="shared" si="282"/>
        <v>90</v>
      </c>
      <c r="K64" s="58">
        <f ca="1" t="shared" si="282"/>
        <v>91</v>
      </c>
      <c r="L64" s="48">
        <f ca="1" t="shared" ref="L64:N64" si="283">IF($H64=L$9,I64+$G64,L63)</f>
        <v>94</v>
      </c>
      <c r="M64" s="48">
        <f ca="1" t="shared" si="283"/>
        <v>98</v>
      </c>
      <c r="N64" s="48">
        <f ca="1" t="shared" si="283"/>
        <v>91</v>
      </c>
      <c r="O64" s="79">
        <f ca="1" t="shared" ref="O64:Q64" si="284">+IF($H64=O$9,L64-$D64,0)</f>
        <v>0</v>
      </c>
      <c r="P64" s="79">
        <f ca="1" t="shared" si="284"/>
        <v>8</v>
      </c>
      <c r="Q64" s="79">
        <f ca="1" t="shared" si="284"/>
        <v>0</v>
      </c>
      <c r="R64" s="55">
        <f ca="1" t="shared" ref="R64:T64" si="285">+IF($H64=R$9,MAX(0,L64-$D64),0)*$AA64</f>
        <v>0</v>
      </c>
      <c r="S64" s="55">
        <f ca="1" t="shared" si="285"/>
        <v>8</v>
      </c>
      <c r="T64" s="55">
        <f ca="1" t="shared" si="285"/>
        <v>0</v>
      </c>
      <c r="U64" s="55">
        <f ca="1" t="shared" ref="U64:W64" si="286">IF($H64=U$9,MAX(I64-L63,0),0)*$AA64</f>
        <v>0</v>
      </c>
      <c r="V64" s="55">
        <f ca="1" t="shared" si="286"/>
        <v>0</v>
      </c>
      <c r="W64" s="55">
        <f ca="1" t="shared" si="286"/>
        <v>0</v>
      </c>
      <c r="Y64" s="1"/>
      <c r="AA64" s="119">
        <f ca="1" t="shared" si="16"/>
        <v>1</v>
      </c>
      <c r="AB64" s="36">
        <f ca="1" t="shared" si="17"/>
        <v>2</v>
      </c>
      <c r="AC64" s="118">
        <f ca="1" t="shared" si="18"/>
        <v>1</v>
      </c>
      <c r="AE64" s="1"/>
      <c r="AG64" s="133">
        <f ca="1">VLOOKUP(F64,'Data Sources'!$L$3:$N$6,3,0)</f>
        <v>5</v>
      </c>
      <c r="AH64" s="134">
        <f ca="1">VLOOKUP(F64,'Data Sources'!$L$3:$O$6,4,0)</f>
        <v>1.9</v>
      </c>
      <c r="AI64" s="135">
        <f ca="1" t="shared" si="19"/>
        <v>3.1</v>
      </c>
      <c r="AK64" s="1"/>
      <c r="AU64" s="1"/>
      <c r="AZ64" s="153"/>
      <c r="BA64" s="29"/>
      <c r="BB64" s="1"/>
      <c r="BG64" s="153"/>
      <c r="BH64" s="29"/>
      <c r="BI64" s="1"/>
      <c r="BN64" s="153"/>
      <c r="BO64" s="29"/>
      <c r="BP64" s="1"/>
    </row>
    <row r="65" ht="14.25" customHeight="1" spans="1:68">
      <c r="A65" s="48">
        <f t="shared" si="21"/>
        <v>55</v>
      </c>
      <c r="B65" s="49">
        <f ca="1" t="shared" si="7"/>
        <v>0.471079799858266</v>
      </c>
      <c r="C65" s="49">
        <f ca="1">VLOOKUP(B65,'Data Sources'!$C:$E,3)</f>
        <v>1</v>
      </c>
      <c r="D65" s="59">
        <f ca="1" t="shared" si="8"/>
        <v>91</v>
      </c>
      <c r="E65" s="49">
        <f ca="1" t="shared" si="9"/>
        <v>0.673176528073871</v>
      </c>
      <c r="F65" s="49" t="str">
        <f ca="1">VLOOKUP(E65,'Data Sources'!$J$4:$O$6,3)</f>
        <v>Cold Coffee</v>
      </c>
      <c r="G65" s="49">
        <f ca="1">VLOOKUP(E65,'Data Sources'!$J$4:$O$6,4)</f>
        <v>5</v>
      </c>
      <c r="H65" s="54">
        <f ca="1" t="shared" si="10"/>
        <v>3</v>
      </c>
      <c r="I65" s="54">
        <f ca="1" t="shared" ref="I65:K65" si="287">IF($H65=I$9,MAX(L64,$D65),L64)</f>
        <v>94</v>
      </c>
      <c r="J65" s="54">
        <f ca="1" t="shared" si="287"/>
        <v>98</v>
      </c>
      <c r="K65" s="54">
        <f ca="1" t="shared" si="287"/>
        <v>91</v>
      </c>
      <c r="L65" s="48">
        <f ca="1" t="shared" ref="L65:N65" si="288">IF($H65=L$9,I65+$G65,L64)</f>
        <v>94</v>
      </c>
      <c r="M65" s="48">
        <f ca="1" t="shared" si="288"/>
        <v>98</v>
      </c>
      <c r="N65" s="48">
        <f ca="1" t="shared" si="288"/>
        <v>96</v>
      </c>
      <c r="O65" s="79">
        <f ca="1" t="shared" ref="O65:Q65" si="289">+IF($H65=O$9,L65-$D65,0)</f>
        <v>0</v>
      </c>
      <c r="P65" s="79">
        <f ca="1" t="shared" si="289"/>
        <v>0</v>
      </c>
      <c r="Q65" s="79">
        <f ca="1" t="shared" si="289"/>
        <v>5</v>
      </c>
      <c r="R65" s="48">
        <f ca="1" t="shared" ref="R65:T65" si="290">+IF($H65=R$9,MAX(0,L65-$D65),0)*$AA65</f>
        <v>0</v>
      </c>
      <c r="S65" s="48">
        <f ca="1" t="shared" si="290"/>
        <v>0</v>
      </c>
      <c r="T65" s="48">
        <f ca="1" t="shared" si="290"/>
        <v>5</v>
      </c>
      <c r="U65" s="48">
        <f ca="1" t="shared" ref="U65:W65" si="291">IF($H65=U$9,MAX(I65-L64,0),0)*$AA65</f>
        <v>0</v>
      </c>
      <c r="V65" s="48">
        <f ca="1" t="shared" si="291"/>
        <v>0</v>
      </c>
      <c r="W65" s="48">
        <f ca="1" t="shared" si="291"/>
        <v>0</v>
      </c>
      <c r="Y65" s="1"/>
      <c r="AA65" s="119">
        <f ca="1" t="shared" si="16"/>
        <v>1</v>
      </c>
      <c r="AB65" s="36">
        <f ca="1" t="shared" si="17"/>
        <v>3</v>
      </c>
      <c r="AC65" s="118">
        <f ca="1" t="shared" si="18"/>
        <v>1</v>
      </c>
      <c r="AE65" s="1"/>
      <c r="AG65" s="133">
        <f ca="1">VLOOKUP(F65,'Data Sources'!$L$3:$N$6,3,0)</f>
        <v>4</v>
      </c>
      <c r="AH65" s="134">
        <f ca="1">VLOOKUP(F65,'Data Sources'!$L$3:$O$6,4,0)</f>
        <v>1</v>
      </c>
      <c r="AI65" s="135">
        <f ca="1" t="shared" si="19"/>
        <v>3</v>
      </c>
      <c r="AK65" s="1"/>
      <c r="AU65" s="1"/>
      <c r="AZ65" s="153"/>
      <c r="BA65" s="29"/>
      <c r="BB65" s="1"/>
      <c r="BG65" s="153"/>
      <c r="BH65" s="29"/>
      <c r="BI65" s="1"/>
      <c r="BN65" s="153"/>
      <c r="BO65" s="29"/>
      <c r="BP65" s="1"/>
    </row>
    <row r="66" ht="14.25" customHeight="1" spans="1:68">
      <c r="A66" s="55">
        <f t="shared" si="21"/>
        <v>56</v>
      </c>
      <c r="B66" s="56">
        <f ca="1" t="shared" si="7"/>
        <v>0.247116186461928</v>
      </c>
      <c r="C66" s="56">
        <f ca="1">VLOOKUP(B66,'Data Sources'!$C:$E,3)</f>
        <v>1</v>
      </c>
      <c r="D66" s="57">
        <f ca="1" t="shared" si="8"/>
        <v>92</v>
      </c>
      <c r="E66" s="56">
        <f ca="1" t="shared" si="9"/>
        <v>0.987271364507224</v>
      </c>
      <c r="F66" s="56" t="str">
        <f ca="1">VLOOKUP(E66,'Data Sources'!$J$4:$O$6,3)</f>
        <v>Blended Drink</v>
      </c>
      <c r="G66" s="56">
        <f ca="1">VLOOKUP(E66,'Data Sources'!$J$4:$O$6,4)</f>
        <v>8</v>
      </c>
      <c r="H66" s="58">
        <f ca="1" t="shared" si="10"/>
        <v>1</v>
      </c>
      <c r="I66" s="58">
        <f ca="1" t="shared" ref="I66:K66" si="292">IF($H66=I$9,MAX(L65,$D66),L65)</f>
        <v>94</v>
      </c>
      <c r="J66" s="58">
        <f ca="1" t="shared" si="292"/>
        <v>98</v>
      </c>
      <c r="K66" s="58">
        <f ca="1" t="shared" si="292"/>
        <v>96</v>
      </c>
      <c r="L66" s="48">
        <f ca="1" t="shared" ref="L66:N66" si="293">IF($H66=L$9,I66+$G66,L65)</f>
        <v>102</v>
      </c>
      <c r="M66" s="48">
        <f ca="1" t="shared" si="293"/>
        <v>98</v>
      </c>
      <c r="N66" s="48">
        <f ca="1" t="shared" si="293"/>
        <v>96</v>
      </c>
      <c r="O66" s="79">
        <f ca="1" t="shared" ref="O66:Q66" si="294">+IF($H66=O$9,L66-$D66,0)</f>
        <v>10</v>
      </c>
      <c r="P66" s="79">
        <f ca="1" t="shared" si="294"/>
        <v>0</v>
      </c>
      <c r="Q66" s="79">
        <f ca="1" t="shared" si="294"/>
        <v>0</v>
      </c>
      <c r="R66" s="55">
        <f ca="1" t="shared" ref="R66:T66" si="295">+IF($H66=R$9,MAX(0,L66-$D66),0)*$AA66</f>
        <v>10</v>
      </c>
      <c r="S66" s="55">
        <f ca="1" t="shared" si="295"/>
        <v>0</v>
      </c>
      <c r="T66" s="55">
        <f ca="1" t="shared" si="295"/>
        <v>0</v>
      </c>
      <c r="U66" s="55">
        <f ca="1" t="shared" ref="U66:W66" si="296">IF($H66=U$9,MAX(I66-L65,0),0)*$AA66</f>
        <v>0</v>
      </c>
      <c r="V66" s="55">
        <f ca="1" t="shared" si="296"/>
        <v>0</v>
      </c>
      <c r="W66" s="55">
        <f ca="1" t="shared" si="296"/>
        <v>0</v>
      </c>
      <c r="Y66" s="1"/>
      <c r="AA66" s="119">
        <f ca="1" t="shared" si="16"/>
        <v>1</v>
      </c>
      <c r="AB66" s="36">
        <f ca="1" t="shared" si="17"/>
        <v>1</v>
      </c>
      <c r="AC66" s="118">
        <f ca="1" t="shared" si="18"/>
        <v>1</v>
      </c>
      <c r="AE66" s="1"/>
      <c r="AG66" s="133">
        <f ca="1">VLOOKUP(F66,'Data Sources'!$L$3:$N$6,3,0)</f>
        <v>5</v>
      </c>
      <c r="AH66" s="134">
        <f ca="1">VLOOKUP(F66,'Data Sources'!$L$3:$O$6,4,0)</f>
        <v>1.9</v>
      </c>
      <c r="AI66" s="135">
        <f ca="1" t="shared" si="19"/>
        <v>3.1</v>
      </c>
      <c r="AK66" s="1"/>
      <c r="AU66" s="1"/>
      <c r="AZ66" s="153"/>
      <c r="BA66" s="29"/>
      <c r="BB66" s="1"/>
      <c r="BG66" s="153"/>
      <c r="BH66" s="29"/>
      <c r="BI66" s="1"/>
      <c r="BN66" s="153"/>
      <c r="BO66" s="29"/>
      <c r="BP66" s="1"/>
    </row>
    <row r="67" ht="14.25" customHeight="1" spans="1:68">
      <c r="A67" s="48">
        <f t="shared" si="21"/>
        <v>57</v>
      </c>
      <c r="B67" s="49">
        <f ca="1" t="shared" si="7"/>
        <v>0.359682305331029</v>
      </c>
      <c r="C67" s="49">
        <f ca="1">VLOOKUP(B67,'Data Sources'!$C:$E,3)</f>
        <v>1</v>
      </c>
      <c r="D67" s="59">
        <f ca="1" t="shared" si="8"/>
        <v>93</v>
      </c>
      <c r="E67" s="49">
        <f ca="1" t="shared" si="9"/>
        <v>0.202340053723095</v>
      </c>
      <c r="F67" s="49" t="str">
        <f ca="1">VLOOKUP(E67,'Data Sources'!$J$4:$O$6,3)</f>
        <v>Hot Coffee</v>
      </c>
      <c r="G67" s="49">
        <f ca="1">VLOOKUP(E67,'Data Sources'!$J$4:$O$6,4)</f>
        <v>2</v>
      </c>
      <c r="H67" s="54">
        <f ca="1" t="shared" si="10"/>
        <v>3</v>
      </c>
      <c r="I67" s="54">
        <f ca="1" t="shared" ref="I67:K67" si="297">IF($H67=I$9,MAX(L66,$D67),L66)</f>
        <v>102</v>
      </c>
      <c r="J67" s="54">
        <f ca="1" t="shared" si="297"/>
        <v>98</v>
      </c>
      <c r="K67" s="54">
        <f ca="1" t="shared" si="297"/>
        <v>96</v>
      </c>
      <c r="L67" s="48">
        <f ca="1" t="shared" ref="L67:N67" si="298">IF($H67=L$9,I67+$G67,L66)</f>
        <v>102</v>
      </c>
      <c r="M67" s="48">
        <f ca="1" t="shared" si="298"/>
        <v>98</v>
      </c>
      <c r="N67" s="48">
        <f ca="1" t="shared" si="298"/>
        <v>98</v>
      </c>
      <c r="O67" s="79">
        <f ca="1" t="shared" ref="O67:Q67" si="299">+IF($H67=O$9,L67-$D67,0)</f>
        <v>0</v>
      </c>
      <c r="P67" s="79">
        <f ca="1" t="shared" si="299"/>
        <v>0</v>
      </c>
      <c r="Q67" s="79">
        <f ca="1" t="shared" si="299"/>
        <v>5</v>
      </c>
      <c r="R67" s="48">
        <f ca="1" t="shared" ref="R67:T67" si="300">+IF($H67=R$9,MAX(0,L67-$D67),0)*$AA67</f>
        <v>0</v>
      </c>
      <c r="S67" s="48">
        <f ca="1" t="shared" si="300"/>
        <v>0</v>
      </c>
      <c r="T67" s="48">
        <f ca="1" t="shared" si="300"/>
        <v>5</v>
      </c>
      <c r="U67" s="48">
        <f ca="1" t="shared" ref="U67:W67" si="301">IF($H67=U$9,MAX(I67-L66,0),0)*$AA67</f>
        <v>0</v>
      </c>
      <c r="V67" s="48">
        <f ca="1" t="shared" si="301"/>
        <v>0</v>
      </c>
      <c r="W67" s="48">
        <f ca="1" t="shared" si="301"/>
        <v>0</v>
      </c>
      <c r="Y67" s="1"/>
      <c r="AA67" s="119">
        <f ca="1" t="shared" si="16"/>
        <v>1</v>
      </c>
      <c r="AB67" s="36">
        <f ca="1" t="shared" si="17"/>
        <v>3</v>
      </c>
      <c r="AC67" s="118">
        <f ca="1" t="shared" si="18"/>
        <v>1</v>
      </c>
      <c r="AE67" s="1"/>
      <c r="AG67" s="133">
        <f ca="1">VLOOKUP(F67,'Data Sources'!$L$3:$N$6,3,0)</f>
        <v>4</v>
      </c>
      <c r="AH67" s="134">
        <f ca="1">VLOOKUP(F67,'Data Sources'!$L$3:$O$6,4,0)</f>
        <v>1.2</v>
      </c>
      <c r="AI67" s="135">
        <f ca="1" t="shared" si="19"/>
        <v>2.8</v>
      </c>
      <c r="AK67" s="1"/>
      <c r="AU67" s="1"/>
      <c r="AZ67" s="153"/>
      <c r="BA67" s="29"/>
      <c r="BB67" s="1"/>
      <c r="BG67" s="153"/>
      <c r="BH67" s="29"/>
      <c r="BI67" s="1"/>
      <c r="BN67" s="153"/>
      <c r="BO67" s="29"/>
      <c r="BP67" s="1"/>
    </row>
    <row r="68" ht="14.25" customHeight="1" spans="1:68">
      <c r="A68" s="55">
        <f t="shared" si="21"/>
        <v>58</v>
      </c>
      <c r="B68" s="56">
        <f ca="1" t="shared" si="7"/>
        <v>0.00863368694959776</v>
      </c>
      <c r="C68" s="56">
        <f ca="1">VLOOKUP(B68,'Data Sources'!$C:$E,3)</f>
        <v>1</v>
      </c>
      <c r="D68" s="57">
        <f ca="1" t="shared" si="8"/>
        <v>94</v>
      </c>
      <c r="E68" s="56">
        <f ca="1" t="shared" si="9"/>
        <v>0.0379420153010612</v>
      </c>
      <c r="F68" s="56" t="str">
        <f ca="1">VLOOKUP(E68,'Data Sources'!$J$4:$O$6,3)</f>
        <v>Hot Coffee</v>
      </c>
      <c r="G68" s="56">
        <f ca="1">VLOOKUP(E68,'Data Sources'!$J$4:$O$6,4)</f>
        <v>2</v>
      </c>
      <c r="H68" s="58">
        <f ca="1" t="shared" si="10"/>
        <v>2</v>
      </c>
      <c r="I68" s="58">
        <f ca="1" t="shared" ref="I68:K68" si="302">IF($H68=I$9,MAX(L67,$D68),L67)</f>
        <v>102</v>
      </c>
      <c r="J68" s="58">
        <f ca="1" t="shared" si="302"/>
        <v>98</v>
      </c>
      <c r="K68" s="58">
        <f ca="1" t="shared" si="302"/>
        <v>98</v>
      </c>
      <c r="L68" s="48">
        <f ca="1" t="shared" ref="L68:N68" si="303">IF($H68=L$9,I68+$G68,L67)</f>
        <v>102</v>
      </c>
      <c r="M68" s="48">
        <f ca="1" t="shared" si="303"/>
        <v>100</v>
      </c>
      <c r="N68" s="48">
        <f ca="1" t="shared" si="303"/>
        <v>98</v>
      </c>
      <c r="O68" s="79">
        <f ca="1" t="shared" ref="O68:Q68" si="304">+IF($H68=O$9,L68-$D68,0)</f>
        <v>0</v>
      </c>
      <c r="P68" s="79">
        <f ca="1" t="shared" si="304"/>
        <v>6</v>
      </c>
      <c r="Q68" s="79">
        <f ca="1" t="shared" si="304"/>
        <v>0</v>
      </c>
      <c r="R68" s="55">
        <f ca="1" t="shared" ref="R68:T68" si="305">+IF($H68=R$9,MAX(0,L68-$D68),0)*$AA68</f>
        <v>0</v>
      </c>
      <c r="S68" s="55">
        <f ca="1" t="shared" si="305"/>
        <v>6</v>
      </c>
      <c r="T68" s="55">
        <f ca="1" t="shared" si="305"/>
        <v>0</v>
      </c>
      <c r="U68" s="55">
        <f ca="1" t="shared" ref="U68:W68" si="306">IF($H68=U$9,MAX(I68-L67,0),0)*$AA68</f>
        <v>0</v>
      </c>
      <c r="V68" s="55">
        <f ca="1" t="shared" si="306"/>
        <v>0</v>
      </c>
      <c r="W68" s="55">
        <f ca="1" t="shared" si="306"/>
        <v>0</v>
      </c>
      <c r="Y68" s="1"/>
      <c r="AA68" s="119">
        <f ca="1" t="shared" si="16"/>
        <v>1</v>
      </c>
      <c r="AB68" s="36">
        <f ca="1" t="shared" si="17"/>
        <v>2</v>
      </c>
      <c r="AC68" s="118">
        <f ca="1" t="shared" si="18"/>
        <v>1</v>
      </c>
      <c r="AE68" s="1"/>
      <c r="AG68" s="133">
        <f ca="1">VLOOKUP(F68,'Data Sources'!$L$3:$N$6,3,0)</f>
        <v>4</v>
      </c>
      <c r="AH68" s="134">
        <f ca="1">VLOOKUP(F68,'Data Sources'!$L$3:$O$6,4,0)</f>
        <v>1.2</v>
      </c>
      <c r="AI68" s="135">
        <f ca="1" t="shared" si="19"/>
        <v>2.8</v>
      </c>
      <c r="AK68" s="1"/>
      <c r="AU68" s="1"/>
      <c r="AZ68" s="153"/>
      <c r="BA68" s="29"/>
      <c r="BB68" s="1"/>
      <c r="BG68" s="153"/>
      <c r="BH68" s="29"/>
      <c r="BI68" s="1"/>
      <c r="BN68" s="153"/>
      <c r="BO68" s="29"/>
      <c r="BP68" s="1"/>
    </row>
    <row r="69" ht="14.25" customHeight="1" spans="1:68">
      <c r="A69" s="48">
        <f t="shared" si="21"/>
        <v>59</v>
      </c>
      <c r="B69" s="49">
        <f ca="1" t="shared" si="7"/>
        <v>0.502709435107605</v>
      </c>
      <c r="C69" s="49">
        <f ca="1">VLOOKUP(B69,'Data Sources'!$C:$E,3)</f>
        <v>2</v>
      </c>
      <c r="D69" s="59">
        <f ca="1" t="shared" si="8"/>
        <v>96</v>
      </c>
      <c r="E69" s="49">
        <f ca="1" t="shared" si="9"/>
        <v>0.839893369777037</v>
      </c>
      <c r="F69" s="49" t="str">
        <f ca="1">VLOOKUP(E69,'Data Sources'!$J$4:$O$6,3)</f>
        <v>Blended Drink</v>
      </c>
      <c r="G69" s="49">
        <f ca="1">VLOOKUP(E69,'Data Sources'!$J$4:$O$6,4)</f>
        <v>8</v>
      </c>
      <c r="H69" s="54">
        <f ca="1" t="shared" si="10"/>
        <v>3</v>
      </c>
      <c r="I69" s="54">
        <f ca="1" t="shared" ref="I69:K69" si="307">IF($H69=I$9,MAX(L68,$D69),L68)</f>
        <v>102</v>
      </c>
      <c r="J69" s="54">
        <f ca="1" t="shared" si="307"/>
        <v>100</v>
      </c>
      <c r="K69" s="54">
        <f ca="1" t="shared" si="307"/>
        <v>98</v>
      </c>
      <c r="L69" s="48">
        <f ca="1" t="shared" ref="L69:N69" si="308">IF($H69=L$9,I69+$G69,L68)</f>
        <v>102</v>
      </c>
      <c r="M69" s="48">
        <f ca="1" t="shared" si="308"/>
        <v>100</v>
      </c>
      <c r="N69" s="48">
        <f ca="1" t="shared" si="308"/>
        <v>106</v>
      </c>
      <c r="O69" s="79">
        <f ca="1" t="shared" ref="O69:Q69" si="309">+IF($H69=O$9,L69-$D69,0)</f>
        <v>0</v>
      </c>
      <c r="P69" s="79">
        <f ca="1" t="shared" si="309"/>
        <v>0</v>
      </c>
      <c r="Q69" s="79">
        <f ca="1" t="shared" si="309"/>
        <v>10</v>
      </c>
      <c r="R69" s="48">
        <f ca="1" t="shared" ref="R69:T69" si="310">+IF($H69=R$9,MAX(0,L69-$D69),0)*$AA69</f>
        <v>0</v>
      </c>
      <c r="S69" s="48">
        <f ca="1" t="shared" si="310"/>
        <v>0</v>
      </c>
      <c r="T69" s="48">
        <f ca="1" t="shared" si="310"/>
        <v>10</v>
      </c>
      <c r="U69" s="48">
        <f ca="1" t="shared" ref="U69:W69" si="311">IF($H69=U$9,MAX(I69-L68,0),0)*$AA69</f>
        <v>0</v>
      </c>
      <c r="V69" s="48">
        <f ca="1" t="shared" si="311"/>
        <v>0</v>
      </c>
      <c r="W69" s="48">
        <f ca="1" t="shared" si="311"/>
        <v>0</v>
      </c>
      <c r="Y69" s="1"/>
      <c r="AA69" s="119">
        <f ca="1" t="shared" si="16"/>
        <v>1</v>
      </c>
      <c r="AB69" s="36">
        <f ca="1" t="shared" si="17"/>
        <v>3</v>
      </c>
      <c r="AC69" s="118">
        <f ca="1" t="shared" si="18"/>
        <v>1</v>
      </c>
      <c r="AE69" s="1"/>
      <c r="AG69" s="133">
        <f ca="1">VLOOKUP(F69,'Data Sources'!$L$3:$N$6,3,0)</f>
        <v>5</v>
      </c>
      <c r="AH69" s="134">
        <f ca="1">VLOOKUP(F69,'Data Sources'!$L$3:$O$6,4,0)</f>
        <v>1.9</v>
      </c>
      <c r="AI69" s="135">
        <f ca="1" t="shared" si="19"/>
        <v>3.1</v>
      </c>
      <c r="AK69" s="1"/>
      <c r="AU69" s="1"/>
      <c r="AZ69" s="153"/>
      <c r="BA69" s="29"/>
      <c r="BB69" s="1"/>
      <c r="BG69" s="153"/>
      <c r="BH69" s="29"/>
      <c r="BI69" s="1"/>
      <c r="BN69" s="153"/>
      <c r="BO69" s="29"/>
      <c r="BP69" s="1"/>
    </row>
    <row r="70" ht="14.25" customHeight="1" spans="1:68">
      <c r="A70" s="55">
        <f t="shared" si="21"/>
        <v>60</v>
      </c>
      <c r="B70" s="56">
        <f ca="1" t="shared" si="7"/>
        <v>0.48047465269306</v>
      </c>
      <c r="C70" s="56">
        <f ca="1">VLOOKUP(B70,'Data Sources'!$C:$E,3)</f>
        <v>1</v>
      </c>
      <c r="D70" s="57">
        <f ca="1" t="shared" si="8"/>
        <v>97</v>
      </c>
      <c r="E70" s="56">
        <f ca="1" t="shared" si="9"/>
        <v>0.855058716964147</v>
      </c>
      <c r="F70" s="56" t="str">
        <f ca="1">VLOOKUP(E70,'Data Sources'!$J$4:$O$6,3)</f>
        <v>Blended Drink</v>
      </c>
      <c r="G70" s="56">
        <f ca="1">VLOOKUP(E70,'Data Sources'!$J$4:$O$6,4)</f>
        <v>8</v>
      </c>
      <c r="H70" s="58">
        <f ca="1" t="shared" si="10"/>
        <v>2</v>
      </c>
      <c r="I70" s="58">
        <f ca="1" t="shared" ref="I70:K70" si="312">IF($H70=I$9,MAX(L69,$D70),L69)</f>
        <v>102</v>
      </c>
      <c r="J70" s="58">
        <f ca="1" t="shared" si="312"/>
        <v>100</v>
      </c>
      <c r="K70" s="58">
        <f ca="1" t="shared" si="312"/>
        <v>106</v>
      </c>
      <c r="L70" s="48">
        <f ca="1" t="shared" ref="L70:N70" si="313">IF($H70=L$9,I70+$G70,L69)</f>
        <v>102</v>
      </c>
      <c r="M70" s="48">
        <f ca="1" t="shared" si="313"/>
        <v>108</v>
      </c>
      <c r="N70" s="48">
        <f ca="1" t="shared" si="313"/>
        <v>106</v>
      </c>
      <c r="O70" s="79">
        <f ca="1" t="shared" ref="O70:Q70" si="314">+IF($H70=O$9,L70-$D70,0)</f>
        <v>0</v>
      </c>
      <c r="P70" s="79">
        <f ca="1" t="shared" si="314"/>
        <v>11</v>
      </c>
      <c r="Q70" s="79">
        <f ca="1" t="shared" si="314"/>
        <v>0</v>
      </c>
      <c r="R70" s="55">
        <f ca="1" t="shared" ref="R70:T70" si="315">+IF($H70=R$9,MAX(0,L70-$D70),0)*$AA70</f>
        <v>0</v>
      </c>
      <c r="S70" s="55">
        <f ca="1" t="shared" si="315"/>
        <v>11</v>
      </c>
      <c r="T70" s="55">
        <f ca="1" t="shared" si="315"/>
        <v>0</v>
      </c>
      <c r="U70" s="55">
        <f ca="1" t="shared" ref="U70:W70" si="316">IF($H70=U$9,MAX(I70-L69,0),0)*$AA70</f>
        <v>0</v>
      </c>
      <c r="V70" s="55">
        <f ca="1" t="shared" si="316"/>
        <v>0</v>
      </c>
      <c r="W70" s="55">
        <f ca="1" t="shared" si="316"/>
        <v>0</v>
      </c>
      <c r="Y70" s="1"/>
      <c r="AA70" s="119">
        <f ca="1" t="shared" si="16"/>
        <v>1</v>
      </c>
      <c r="AB70" s="36">
        <f ca="1" t="shared" si="17"/>
        <v>2</v>
      </c>
      <c r="AC70" s="118">
        <f ca="1" t="shared" si="18"/>
        <v>1</v>
      </c>
      <c r="AE70" s="1"/>
      <c r="AG70" s="133">
        <f ca="1">VLOOKUP(F70,'Data Sources'!$L$3:$N$6,3,0)</f>
        <v>5</v>
      </c>
      <c r="AH70" s="134">
        <f ca="1">VLOOKUP(F70,'Data Sources'!$L$3:$O$6,4,0)</f>
        <v>1.9</v>
      </c>
      <c r="AI70" s="135">
        <f ca="1" t="shared" si="19"/>
        <v>3.1</v>
      </c>
      <c r="AK70" s="1"/>
      <c r="AU70" s="1"/>
      <c r="AZ70" s="153"/>
      <c r="BA70" s="29"/>
      <c r="BB70" s="1"/>
      <c r="BG70" s="153"/>
      <c r="BH70" s="29"/>
      <c r="BI70" s="1"/>
      <c r="BN70" s="153"/>
      <c r="BO70" s="29"/>
      <c r="BP70" s="1"/>
    </row>
    <row r="71" ht="14.25" customHeight="1" spans="1:68">
      <c r="A71" s="48">
        <f t="shared" si="21"/>
        <v>61</v>
      </c>
      <c r="B71" s="49">
        <f ca="1" t="shared" si="7"/>
        <v>0.695934854071635</v>
      </c>
      <c r="C71" s="49">
        <f ca="1">VLOOKUP(B71,'Data Sources'!$C:$E,3)</f>
        <v>2</v>
      </c>
      <c r="D71" s="59">
        <f ca="1" t="shared" si="8"/>
        <v>99</v>
      </c>
      <c r="E71" s="49">
        <f ca="1" t="shared" si="9"/>
        <v>0.67870791368197</v>
      </c>
      <c r="F71" s="49" t="str">
        <f ca="1">VLOOKUP(E71,'Data Sources'!$J$4:$O$6,3)</f>
        <v>Cold Coffee</v>
      </c>
      <c r="G71" s="49">
        <f ca="1">VLOOKUP(E71,'Data Sources'!$J$4:$O$6,4)</f>
        <v>5</v>
      </c>
      <c r="H71" s="54">
        <f ca="1" t="shared" si="10"/>
        <v>1</v>
      </c>
      <c r="I71" s="54">
        <f ca="1" t="shared" ref="I71:K71" si="317">IF($H71=I$9,MAX(L70,$D71),L70)</f>
        <v>102</v>
      </c>
      <c r="J71" s="54">
        <f ca="1" t="shared" si="317"/>
        <v>108</v>
      </c>
      <c r="K71" s="54">
        <f ca="1" t="shared" si="317"/>
        <v>106</v>
      </c>
      <c r="L71" s="48">
        <f ca="1" t="shared" ref="L71:N71" si="318">IF($H71=L$9,I71+$G71,L70)</f>
        <v>107</v>
      </c>
      <c r="M71" s="48">
        <f ca="1" t="shared" si="318"/>
        <v>108</v>
      </c>
      <c r="N71" s="48">
        <f ca="1" t="shared" si="318"/>
        <v>106</v>
      </c>
      <c r="O71" s="79">
        <f ca="1" t="shared" ref="O71:Q71" si="319">+IF($H71=O$9,L71-$D71,0)</f>
        <v>8</v>
      </c>
      <c r="P71" s="79">
        <f ca="1" t="shared" si="319"/>
        <v>0</v>
      </c>
      <c r="Q71" s="79">
        <f ca="1" t="shared" si="319"/>
        <v>0</v>
      </c>
      <c r="R71" s="48">
        <f ca="1" t="shared" ref="R71:T71" si="320">+IF($H71=R$9,MAX(0,L71-$D71),0)*$AA71</f>
        <v>8</v>
      </c>
      <c r="S71" s="48">
        <f ca="1" t="shared" si="320"/>
        <v>0</v>
      </c>
      <c r="T71" s="48">
        <f ca="1" t="shared" si="320"/>
        <v>0</v>
      </c>
      <c r="U71" s="48">
        <f ca="1" t="shared" ref="U71:W71" si="321">IF($H71=U$9,MAX(I71-L70,0),0)*$AA71</f>
        <v>0</v>
      </c>
      <c r="V71" s="48">
        <f ca="1" t="shared" si="321"/>
        <v>0</v>
      </c>
      <c r="W71" s="48">
        <f ca="1" t="shared" si="321"/>
        <v>0</v>
      </c>
      <c r="Y71" s="1"/>
      <c r="AA71" s="119">
        <f ca="1" t="shared" si="16"/>
        <v>1</v>
      </c>
      <c r="AB71" s="36">
        <f ca="1" t="shared" si="17"/>
        <v>1</v>
      </c>
      <c r="AC71" s="118">
        <f ca="1" t="shared" si="18"/>
        <v>1</v>
      </c>
      <c r="AE71" s="1"/>
      <c r="AG71" s="133">
        <f ca="1">VLOOKUP(F71,'Data Sources'!$L$3:$N$6,3,0)</f>
        <v>4</v>
      </c>
      <c r="AH71" s="134">
        <f ca="1">VLOOKUP(F71,'Data Sources'!$L$3:$O$6,4,0)</f>
        <v>1</v>
      </c>
      <c r="AI71" s="135">
        <f ca="1" t="shared" si="19"/>
        <v>3</v>
      </c>
      <c r="AK71" s="1"/>
      <c r="AU71" s="1"/>
      <c r="AZ71" s="153"/>
      <c r="BA71" s="29"/>
      <c r="BB71" s="1"/>
      <c r="BG71" s="153"/>
      <c r="BH71" s="29"/>
      <c r="BI71" s="1"/>
      <c r="BN71" s="153"/>
      <c r="BO71" s="29"/>
      <c r="BP71" s="1"/>
    </row>
    <row r="72" ht="14.25" customHeight="1" spans="1:68">
      <c r="A72" s="55">
        <f t="shared" si="21"/>
        <v>62</v>
      </c>
      <c r="B72" s="56">
        <f ca="1" t="shared" si="7"/>
        <v>0.781679320512951</v>
      </c>
      <c r="C72" s="56">
        <f ca="1">VLOOKUP(B72,'Data Sources'!$C:$E,3)</f>
        <v>2</v>
      </c>
      <c r="D72" s="57">
        <f ca="1" t="shared" si="8"/>
        <v>101</v>
      </c>
      <c r="E72" s="56">
        <f ca="1" t="shared" si="9"/>
        <v>0.246689945080842</v>
      </c>
      <c r="F72" s="56" t="str">
        <f ca="1">VLOOKUP(E72,'Data Sources'!$J$4:$O$6,3)</f>
        <v>Hot Coffee</v>
      </c>
      <c r="G72" s="56">
        <f ca="1">VLOOKUP(E72,'Data Sources'!$J$4:$O$6,4)</f>
        <v>2</v>
      </c>
      <c r="H72" s="58">
        <f ca="1" t="shared" si="10"/>
        <v>3</v>
      </c>
      <c r="I72" s="58">
        <f ca="1" t="shared" ref="I72:K72" si="322">IF($H72=I$9,MAX(L71,$D72),L71)</f>
        <v>107</v>
      </c>
      <c r="J72" s="58">
        <f ca="1" t="shared" si="322"/>
        <v>108</v>
      </c>
      <c r="K72" s="58">
        <f ca="1" t="shared" si="322"/>
        <v>106</v>
      </c>
      <c r="L72" s="48">
        <f ca="1" t="shared" ref="L72:N72" si="323">IF($H72=L$9,I72+$G72,L71)</f>
        <v>107</v>
      </c>
      <c r="M72" s="48">
        <f ca="1" t="shared" si="323"/>
        <v>108</v>
      </c>
      <c r="N72" s="48">
        <f ca="1" t="shared" si="323"/>
        <v>108</v>
      </c>
      <c r="O72" s="79">
        <f ca="1" t="shared" ref="O72:Q72" si="324">+IF($H72=O$9,L72-$D72,0)</f>
        <v>0</v>
      </c>
      <c r="P72" s="79">
        <f ca="1" t="shared" si="324"/>
        <v>0</v>
      </c>
      <c r="Q72" s="79">
        <f ca="1" t="shared" si="324"/>
        <v>7</v>
      </c>
      <c r="R72" s="55">
        <f ca="1" t="shared" ref="R72:T72" si="325">+IF($H72=R$9,MAX(0,L72-$D72),0)*$AA72</f>
        <v>0</v>
      </c>
      <c r="S72" s="55">
        <f ca="1" t="shared" si="325"/>
        <v>0</v>
      </c>
      <c r="T72" s="55">
        <f ca="1" t="shared" si="325"/>
        <v>7</v>
      </c>
      <c r="U72" s="55">
        <f ca="1" t="shared" ref="U72:W72" si="326">IF($H72=U$9,MAX(I72-L71,0),0)*$AA72</f>
        <v>0</v>
      </c>
      <c r="V72" s="55">
        <f ca="1" t="shared" si="326"/>
        <v>0</v>
      </c>
      <c r="W72" s="55">
        <f ca="1" t="shared" si="326"/>
        <v>0</v>
      </c>
      <c r="Y72" s="1"/>
      <c r="AA72" s="119">
        <f ca="1" t="shared" si="16"/>
        <v>1</v>
      </c>
      <c r="AB72" s="36">
        <f ca="1" t="shared" si="17"/>
        <v>3</v>
      </c>
      <c r="AC72" s="118">
        <f ca="1" t="shared" si="18"/>
        <v>1</v>
      </c>
      <c r="AE72" s="1"/>
      <c r="AG72" s="133">
        <f ca="1">VLOOKUP(F72,'Data Sources'!$L$3:$N$6,3,0)</f>
        <v>4</v>
      </c>
      <c r="AH72" s="134">
        <f ca="1">VLOOKUP(F72,'Data Sources'!$L$3:$O$6,4,0)</f>
        <v>1.2</v>
      </c>
      <c r="AI72" s="135">
        <f ca="1" t="shared" si="19"/>
        <v>2.8</v>
      </c>
      <c r="AK72" s="1"/>
      <c r="AU72" s="1"/>
      <c r="AZ72" s="153"/>
      <c r="BA72" s="29"/>
      <c r="BB72" s="1"/>
      <c r="BG72" s="153"/>
      <c r="BH72" s="29"/>
      <c r="BI72" s="1"/>
      <c r="BN72" s="153"/>
      <c r="BO72" s="29"/>
      <c r="BP72" s="1"/>
    </row>
    <row r="73" ht="14.25" customHeight="1" spans="1:68">
      <c r="A73" s="48">
        <f t="shared" si="21"/>
        <v>63</v>
      </c>
      <c r="B73" s="49">
        <f ca="1" t="shared" si="7"/>
        <v>0.720783541669812</v>
      </c>
      <c r="C73" s="49">
        <f ca="1">VLOOKUP(B73,'Data Sources'!$C:$E,3)</f>
        <v>2</v>
      </c>
      <c r="D73" s="59">
        <f ca="1" t="shared" si="8"/>
        <v>103</v>
      </c>
      <c r="E73" s="49">
        <f ca="1" t="shared" si="9"/>
        <v>0.164845172918443</v>
      </c>
      <c r="F73" s="49" t="str">
        <f ca="1">VLOOKUP(E73,'Data Sources'!$J$4:$O$6,3)</f>
        <v>Hot Coffee</v>
      </c>
      <c r="G73" s="49">
        <f ca="1">VLOOKUP(E73,'Data Sources'!$J$4:$O$6,4)</f>
        <v>2</v>
      </c>
      <c r="H73" s="54">
        <f ca="1" t="shared" si="10"/>
        <v>1</v>
      </c>
      <c r="I73" s="54">
        <f ca="1" t="shared" ref="I73:K73" si="327">IF($H73=I$9,MAX(L72,$D73),L72)</f>
        <v>107</v>
      </c>
      <c r="J73" s="54">
        <f ca="1" t="shared" si="327"/>
        <v>108</v>
      </c>
      <c r="K73" s="54">
        <f ca="1" t="shared" si="327"/>
        <v>108</v>
      </c>
      <c r="L73" s="48">
        <f ca="1" t="shared" ref="L73:N73" si="328">IF($H73=L$9,I73+$G73,L72)</f>
        <v>109</v>
      </c>
      <c r="M73" s="48">
        <f ca="1" t="shared" si="328"/>
        <v>108</v>
      </c>
      <c r="N73" s="48">
        <f ca="1" t="shared" si="328"/>
        <v>108</v>
      </c>
      <c r="O73" s="79">
        <f ca="1" t="shared" ref="O73:Q73" si="329">+IF($H73=O$9,L73-$D73,0)</f>
        <v>6</v>
      </c>
      <c r="P73" s="79">
        <f ca="1" t="shared" si="329"/>
        <v>0</v>
      </c>
      <c r="Q73" s="79">
        <f ca="1" t="shared" si="329"/>
        <v>0</v>
      </c>
      <c r="R73" s="48">
        <f ca="1" t="shared" ref="R73:T73" si="330">+IF($H73=R$9,MAX(0,L73-$D73),0)*$AA73</f>
        <v>6</v>
      </c>
      <c r="S73" s="48">
        <f ca="1" t="shared" si="330"/>
        <v>0</v>
      </c>
      <c r="T73" s="48">
        <f ca="1" t="shared" si="330"/>
        <v>0</v>
      </c>
      <c r="U73" s="48">
        <f ca="1" t="shared" ref="U73:W73" si="331">IF($H73=U$9,MAX(I73-L72,0),0)*$AA73</f>
        <v>0</v>
      </c>
      <c r="V73" s="48">
        <f ca="1" t="shared" si="331"/>
        <v>0</v>
      </c>
      <c r="W73" s="48">
        <f ca="1" t="shared" si="331"/>
        <v>0</v>
      </c>
      <c r="Y73" s="1"/>
      <c r="AA73" s="119">
        <f ca="1" t="shared" si="16"/>
        <v>1</v>
      </c>
      <c r="AB73" s="36">
        <f ca="1" t="shared" si="17"/>
        <v>1</v>
      </c>
      <c r="AC73" s="118">
        <f ca="1" t="shared" si="18"/>
        <v>1</v>
      </c>
      <c r="AE73" s="1"/>
      <c r="AG73" s="133">
        <f ca="1">VLOOKUP(F73,'Data Sources'!$L$3:$N$6,3,0)</f>
        <v>4</v>
      </c>
      <c r="AH73" s="134">
        <f ca="1">VLOOKUP(F73,'Data Sources'!$L$3:$O$6,4,0)</f>
        <v>1.2</v>
      </c>
      <c r="AI73" s="135">
        <f ca="1" t="shared" si="19"/>
        <v>2.8</v>
      </c>
      <c r="AK73" s="1"/>
      <c r="AU73" s="1"/>
      <c r="AZ73" s="153"/>
      <c r="BA73" s="29"/>
      <c r="BB73" s="1"/>
      <c r="BG73" s="153"/>
      <c r="BH73" s="29"/>
      <c r="BI73" s="1"/>
      <c r="BN73" s="153"/>
      <c r="BO73" s="29"/>
      <c r="BP73" s="1"/>
    </row>
    <row r="74" ht="14.25" customHeight="1" spans="1:68">
      <c r="A74" s="55">
        <f t="shared" si="21"/>
        <v>64</v>
      </c>
      <c r="B74" s="56">
        <f ca="1" t="shared" si="7"/>
        <v>0.75286761403401</v>
      </c>
      <c r="C74" s="56">
        <f ca="1">VLOOKUP(B74,'Data Sources'!$C:$E,3)</f>
        <v>2</v>
      </c>
      <c r="D74" s="57">
        <f ca="1" t="shared" si="8"/>
        <v>105</v>
      </c>
      <c r="E74" s="56">
        <f ca="1" t="shared" si="9"/>
        <v>0.804650634580396</v>
      </c>
      <c r="F74" s="56" t="str">
        <f ca="1">VLOOKUP(E74,'Data Sources'!$J$4:$O$6,3)</f>
        <v>Blended Drink</v>
      </c>
      <c r="G74" s="56">
        <f ca="1">VLOOKUP(E74,'Data Sources'!$J$4:$O$6,4)</f>
        <v>8</v>
      </c>
      <c r="H74" s="58">
        <f ca="1" t="shared" si="10"/>
        <v>2</v>
      </c>
      <c r="I74" s="58">
        <f ca="1" t="shared" ref="I74:K74" si="332">IF($H74=I$9,MAX(L73,$D74),L73)</f>
        <v>109</v>
      </c>
      <c r="J74" s="58">
        <f ca="1" t="shared" si="332"/>
        <v>108</v>
      </c>
      <c r="K74" s="58">
        <f ca="1" t="shared" si="332"/>
        <v>108</v>
      </c>
      <c r="L74" s="48">
        <f ca="1" t="shared" ref="L74:N74" si="333">IF($H74=L$9,I74+$G74,L73)</f>
        <v>109</v>
      </c>
      <c r="M74" s="48">
        <f ca="1" t="shared" si="333"/>
        <v>116</v>
      </c>
      <c r="N74" s="48">
        <f ca="1" t="shared" si="333"/>
        <v>108</v>
      </c>
      <c r="O74" s="79">
        <f ca="1" t="shared" ref="O74:Q74" si="334">+IF($H74=O$9,L74-$D74,0)</f>
        <v>0</v>
      </c>
      <c r="P74" s="79">
        <f ca="1" t="shared" si="334"/>
        <v>11</v>
      </c>
      <c r="Q74" s="79">
        <f ca="1" t="shared" si="334"/>
        <v>0</v>
      </c>
      <c r="R74" s="55">
        <f ca="1" t="shared" ref="R74:T74" si="335">+IF($H74=R$9,MAX(0,L74-$D74),0)*$AA74</f>
        <v>0</v>
      </c>
      <c r="S74" s="55">
        <f ca="1" t="shared" si="335"/>
        <v>11</v>
      </c>
      <c r="T74" s="55">
        <f ca="1" t="shared" si="335"/>
        <v>0</v>
      </c>
      <c r="U74" s="55">
        <f ca="1" t="shared" ref="U74:W74" si="336">IF($H74=U$9,MAX(I74-L73,0),0)*$AA74</f>
        <v>0</v>
      </c>
      <c r="V74" s="55">
        <f ca="1" t="shared" si="336"/>
        <v>0</v>
      </c>
      <c r="W74" s="55">
        <f ca="1" t="shared" si="336"/>
        <v>0</v>
      </c>
      <c r="Y74" s="1"/>
      <c r="AA74" s="119">
        <f ca="1" t="shared" si="16"/>
        <v>1</v>
      </c>
      <c r="AB74" s="36">
        <f ca="1" t="shared" si="17"/>
        <v>2</v>
      </c>
      <c r="AC74" s="118">
        <f ca="1" t="shared" si="18"/>
        <v>1</v>
      </c>
      <c r="AE74" s="1"/>
      <c r="AG74" s="133">
        <f ca="1">VLOOKUP(F74,'Data Sources'!$L$3:$N$6,3,0)</f>
        <v>5</v>
      </c>
      <c r="AH74" s="134">
        <f ca="1">VLOOKUP(F74,'Data Sources'!$L$3:$O$6,4,0)</f>
        <v>1.9</v>
      </c>
      <c r="AI74" s="135">
        <f ca="1" t="shared" si="19"/>
        <v>3.1</v>
      </c>
      <c r="AK74" s="1"/>
      <c r="AU74" s="1"/>
      <c r="AZ74" s="153"/>
      <c r="BA74" s="29"/>
      <c r="BB74" s="1"/>
      <c r="BG74" s="153"/>
      <c r="BH74" s="29"/>
      <c r="BI74" s="1"/>
      <c r="BN74" s="153"/>
      <c r="BO74" s="29"/>
      <c r="BP74" s="1"/>
    </row>
    <row r="75" ht="14.25" customHeight="1" spans="1:68">
      <c r="A75" s="48">
        <f t="shared" si="21"/>
        <v>65</v>
      </c>
      <c r="B75" s="49">
        <f ca="1" t="shared" si="7"/>
        <v>0.141012882736625</v>
      </c>
      <c r="C75" s="49">
        <f ca="1">VLOOKUP(B75,'Data Sources'!$C:$E,3)</f>
        <v>1</v>
      </c>
      <c r="D75" s="59">
        <f ca="1" t="shared" si="8"/>
        <v>106</v>
      </c>
      <c r="E75" s="49">
        <f ca="1" t="shared" si="9"/>
        <v>0.991559206583495</v>
      </c>
      <c r="F75" s="49" t="str">
        <f ca="1">VLOOKUP(E75,'Data Sources'!$J$4:$O$6,3)</f>
        <v>Blended Drink</v>
      </c>
      <c r="G75" s="49">
        <f ca="1">VLOOKUP(E75,'Data Sources'!$J$4:$O$6,4)</f>
        <v>8</v>
      </c>
      <c r="H75" s="54">
        <f ca="1" t="shared" si="10"/>
        <v>3</v>
      </c>
      <c r="I75" s="54">
        <f ca="1" t="shared" ref="I75:K75" si="337">IF($H75=I$9,MAX(L74,$D75),L74)</f>
        <v>109</v>
      </c>
      <c r="J75" s="54">
        <f ca="1" t="shared" si="337"/>
        <v>116</v>
      </c>
      <c r="K75" s="54">
        <f ca="1" t="shared" si="337"/>
        <v>108</v>
      </c>
      <c r="L75" s="48">
        <f ca="1" t="shared" ref="L75:N75" si="338">IF($H75=L$9,I75+$G75,L74)</f>
        <v>109</v>
      </c>
      <c r="M75" s="48">
        <f ca="1" t="shared" si="338"/>
        <v>116</v>
      </c>
      <c r="N75" s="48">
        <f ca="1" t="shared" si="338"/>
        <v>116</v>
      </c>
      <c r="O75" s="79">
        <f ca="1" t="shared" ref="O75:Q75" si="339">+IF($H75=O$9,L75-$D75,0)</f>
        <v>0</v>
      </c>
      <c r="P75" s="79">
        <f ca="1" t="shared" si="339"/>
        <v>0</v>
      </c>
      <c r="Q75" s="79">
        <f ca="1" t="shared" si="339"/>
        <v>10</v>
      </c>
      <c r="R75" s="48">
        <f ca="1" t="shared" ref="R75:T75" si="340">+IF($H75=R$9,MAX(0,L75-$D75),0)*$AA75</f>
        <v>0</v>
      </c>
      <c r="S75" s="48">
        <f ca="1" t="shared" si="340"/>
        <v>0</v>
      </c>
      <c r="T75" s="48">
        <f ca="1" t="shared" si="340"/>
        <v>10</v>
      </c>
      <c r="U75" s="48">
        <f ca="1" t="shared" ref="U75:W75" si="341">IF($H75=U$9,MAX(I75-L74,0),0)*$AA75</f>
        <v>0</v>
      </c>
      <c r="V75" s="48">
        <f ca="1" t="shared" si="341"/>
        <v>0</v>
      </c>
      <c r="W75" s="48">
        <f ca="1" t="shared" si="341"/>
        <v>0</v>
      </c>
      <c r="Y75" s="1"/>
      <c r="AA75" s="119">
        <f ca="1" t="shared" si="16"/>
        <v>1</v>
      </c>
      <c r="AB75" s="36">
        <f ca="1" t="shared" si="17"/>
        <v>3</v>
      </c>
      <c r="AC75" s="118">
        <f ca="1" t="shared" si="18"/>
        <v>1</v>
      </c>
      <c r="AE75" s="1"/>
      <c r="AG75" s="133">
        <f ca="1">VLOOKUP(F75,'Data Sources'!$L$3:$N$6,3,0)</f>
        <v>5</v>
      </c>
      <c r="AH75" s="134">
        <f ca="1">VLOOKUP(F75,'Data Sources'!$L$3:$O$6,4,0)</f>
        <v>1.9</v>
      </c>
      <c r="AI75" s="135">
        <f ca="1" t="shared" ref="AI75:AI138" si="342">AG75-AH75</f>
        <v>3.1</v>
      </c>
      <c r="AK75" s="1"/>
      <c r="AU75" s="1"/>
      <c r="AZ75" s="153"/>
      <c r="BA75" s="29"/>
      <c r="BB75" s="1"/>
      <c r="BG75" s="153"/>
      <c r="BH75" s="29"/>
      <c r="BI75" s="1"/>
      <c r="BN75" s="153"/>
      <c r="BO75" s="29"/>
      <c r="BP75" s="1"/>
    </row>
    <row r="76" ht="14.25" customHeight="1" spans="1:68">
      <c r="A76" s="55">
        <f t="shared" si="21"/>
        <v>66</v>
      </c>
      <c r="B76" s="56">
        <f ca="1" t="shared" si="7"/>
        <v>0.920070613310034</v>
      </c>
      <c r="C76" s="56">
        <f ca="1">VLOOKUP(B76,'Data Sources'!$C:$E,3)</f>
        <v>3</v>
      </c>
      <c r="D76" s="57">
        <f ca="1" t="shared" si="8"/>
        <v>109</v>
      </c>
      <c r="E76" s="56">
        <f ca="1" t="shared" si="9"/>
        <v>0.146034191630267</v>
      </c>
      <c r="F76" s="56" t="str">
        <f ca="1">VLOOKUP(E76,'Data Sources'!$J$4:$O$6,3)</f>
        <v>Hot Coffee</v>
      </c>
      <c r="G76" s="56">
        <f ca="1">VLOOKUP(E76,'Data Sources'!$J$4:$O$6,4)</f>
        <v>2</v>
      </c>
      <c r="H76" s="58">
        <f ca="1" t="shared" si="10"/>
        <v>1</v>
      </c>
      <c r="I76" s="58">
        <f ca="1" t="shared" ref="I76:K76" si="343">IF($H76=I$9,MAX(L75,$D76),L75)</f>
        <v>109</v>
      </c>
      <c r="J76" s="58">
        <f ca="1" t="shared" si="343"/>
        <v>116</v>
      </c>
      <c r="K76" s="58">
        <f ca="1" t="shared" si="343"/>
        <v>116</v>
      </c>
      <c r="L76" s="48">
        <f ca="1" t="shared" ref="L76:N76" si="344">IF($H76=L$9,I76+$G76,L75)</f>
        <v>111</v>
      </c>
      <c r="M76" s="48">
        <f ca="1" t="shared" si="344"/>
        <v>116</v>
      </c>
      <c r="N76" s="48">
        <f ca="1" t="shared" si="344"/>
        <v>116</v>
      </c>
      <c r="O76" s="79">
        <f ca="1" t="shared" ref="O76:Q76" si="345">+IF($H76=O$9,L76-$D76,0)</f>
        <v>2</v>
      </c>
      <c r="P76" s="79">
        <f ca="1" t="shared" si="345"/>
        <v>0</v>
      </c>
      <c r="Q76" s="79">
        <f ca="1" t="shared" si="345"/>
        <v>0</v>
      </c>
      <c r="R76" s="55">
        <f ca="1" t="shared" ref="R76:T76" si="346">+IF($H76=R$9,MAX(0,L76-$D76),0)*$AA76</f>
        <v>2</v>
      </c>
      <c r="S76" s="55">
        <f ca="1" t="shared" si="346"/>
        <v>0</v>
      </c>
      <c r="T76" s="55">
        <f ca="1" t="shared" si="346"/>
        <v>0</v>
      </c>
      <c r="U76" s="55">
        <f ca="1" t="shared" ref="U76:W76" si="347">IF($H76=U$9,MAX(I76-L75,0),0)*$AA76</f>
        <v>0</v>
      </c>
      <c r="V76" s="55">
        <f ca="1" t="shared" si="347"/>
        <v>0</v>
      </c>
      <c r="W76" s="55">
        <f ca="1" t="shared" si="347"/>
        <v>0</v>
      </c>
      <c r="Y76" s="1"/>
      <c r="AA76" s="119">
        <f ca="1" t="shared" si="16"/>
        <v>1</v>
      </c>
      <c r="AB76" s="36">
        <f ca="1" t="shared" si="17"/>
        <v>1</v>
      </c>
      <c r="AC76" s="118">
        <f ca="1" t="shared" si="18"/>
        <v>1</v>
      </c>
      <c r="AE76" s="1"/>
      <c r="AG76" s="133">
        <f ca="1">VLOOKUP(F76,'Data Sources'!$L$3:$N$6,3,0)</f>
        <v>4</v>
      </c>
      <c r="AH76" s="134">
        <f ca="1">VLOOKUP(F76,'Data Sources'!$L$3:$O$6,4,0)</f>
        <v>1.2</v>
      </c>
      <c r="AI76" s="135">
        <f ca="1" t="shared" si="342"/>
        <v>2.8</v>
      </c>
      <c r="AK76" s="1"/>
      <c r="AU76" s="1"/>
      <c r="AZ76" s="153"/>
      <c r="BA76" s="29"/>
      <c r="BB76" s="1"/>
      <c r="BG76" s="153"/>
      <c r="BH76" s="29"/>
      <c r="BI76" s="1"/>
      <c r="BN76" s="153"/>
      <c r="BO76" s="29"/>
      <c r="BP76" s="1"/>
    </row>
    <row r="77" ht="14.25" customHeight="1" spans="1:68">
      <c r="A77" s="48">
        <f t="shared" si="21"/>
        <v>67</v>
      </c>
      <c r="B77" s="49">
        <f ca="1" t="shared" si="7"/>
        <v>0.338374122413044</v>
      </c>
      <c r="C77" s="49">
        <f ca="1">VLOOKUP(B77,'Data Sources'!$C:$E,3)</f>
        <v>1</v>
      </c>
      <c r="D77" s="59">
        <f ca="1" t="shared" si="8"/>
        <v>110</v>
      </c>
      <c r="E77" s="49">
        <f ca="1" t="shared" si="9"/>
        <v>0.76814747272452</v>
      </c>
      <c r="F77" s="49" t="str">
        <f ca="1">VLOOKUP(E77,'Data Sources'!$J$4:$O$6,3)</f>
        <v>Blended Drink</v>
      </c>
      <c r="G77" s="49">
        <f ca="1">VLOOKUP(E77,'Data Sources'!$J$4:$O$6,4)</f>
        <v>8</v>
      </c>
      <c r="H77" s="54">
        <f ca="1" t="shared" si="10"/>
        <v>1</v>
      </c>
      <c r="I77" s="54">
        <f ca="1" t="shared" ref="I77:K77" si="348">IF($H77=I$9,MAX(L76,$D77),L76)</f>
        <v>111</v>
      </c>
      <c r="J77" s="54">
        <f ca="1" t="shared" si="348"/>
        <v>116</v>
      </c>
      <c r="K77" s="54">
        <f ca="1" t="shared" si="348"/>
        <v>116</v>
      </c>
      <c r="L77" s="48">
        <f ca="1" t="shared" ref="L77:N77" si="349">IF($H77=L$9,I77+$G77,L76)</f>
        <v>119</v>
      </c>
      <c r="M77" s="48">
        <f ca="1" t="shared" si="349"/>
        <v>116</v>
      </c>
      <c r="N77" s="48">
        <f ca="1" t="shared" si="349"/>
        <v>116</v>
      </c>
      <c r="O77" s="79">
        <f ca="1" t="shared" ref="O77:Q77" si="350">+IF($H77=O$9,L77-$D77,0)</f>
        <v>9</v>
      </c>
      <c r="P77" s="79">
        <f ca="1" t="shared" si="350"/>
        <v>0</v>
      </c>
      <c r="Q77" s="79">
        <f ca="1" t="shared" si="350"/>
        <v>0</v>
      </c>
      <c r="R77" s="48">
        <f ca="1" t="shared" ref="R77:T77" si="351">+IF($H77=R$9,MAX(0,L77-$D77),0)*$AA77</f>
        <v>9</v>
      </c>
      <c r="S77" s="48">
        <f ca="1" t="shared" si="351"/>
        <v>0</v>
      </c>
      <c r="T77" s="48">
        <f ca="1" t="shared" si="351"/>
        <v>0</v>
      </c>
      <c r="U77" s="48">
        <f ca="1" t="shared" ref="U77:W77" si="352">IF($H77=U$9,MAX(I77-L76,0),0)*$AA77</f>
        <v>0</v>
      </c>
      <c r="V77" s="48">
        <f ca="1" t="shared" si="352"/>
        <v>0</v>
      </c>
      <c r="W77" s="48">
        <f ca="1" t="shared" si="352"/>
        <v>0</v>
      </c>
      <c r="Y77" s="1"/>
      <c r="AA77" s="119">
        <f ca="1" t="shared" si="16"/>
        <v>1</v>
      </c>
      <c r="AB77" s="36">
        <f ca="1" t="shared" si="17"/>
        <v>1</v>
      </c>
      <c r="AC77" s="118">
        <f ca="1" t="shared" si="18"/>
        <v>1</v>
      </c>
      <c r="AE77" s="1"/>
      <c r="AG77" s="133">
        <f ca="1">VLOOKUP(F77,'Data Sources'!$L$3:$N$6,3,0)</f>
        <v>5</v>
      </c>
      <c r="AH77" s="134">
        <f ca="1">VLOOKUP(F77,'Data Sources'!$L$3:$O$6,4,0)</f>
        <v>1.9</v>
      </c>
      <c r="AI77" s="135">
        <f ca="1" t="shared" si="342"/>
        <v>3.1</v>
      </c>
      <c r="AK77" s="1"/>
      <c r="AU77" s="1"/>
      <c r="AZ77" s="153"/>
      <c r="BA77" s="29"/>
      <c r="BB77" s="1"/>
      <c r="BG77" s="153"/>
      <c r="BH77" s="29"/>
      <c r="BI77" s="1"/>
      <c r="BN77" s="153"/>
      <c r="BO77" s="29"/>
      <c r="BP77" s="1"/>
    </row>
    <row r="78" ht="14.25" customHeight="1" spans="1:68">
      <c r="A78" s="55">
        <f t="shared" si="21"/>
        <v>68</v>
      </c>
      <c r="B78" s="56">
        <f ca="1" t="shared" si="7"/>
        <v>0.892142623310772</v>
      </c>
      <c r="C78" s="56">
        <f ca="1">VLOOKUP(B78,'Data Sources'!$C:$E,3)</f>
        <v>3</v>
      </c>
      <c r="D78" s="57">
        <f ca="1" t="shared" si="8"/>
        <v>113</v>
      </c>
      <c r="E78" s="56">
        <f ca="1" t="shared" si="9"/>
        <v>0.963441783341121</v>
      </c>
      <c r="F78" s="56" t="str">
        <f ca="1">VLOOKUP(E78,'Data Sources'!$J$4:$O$6,3)</f>
        <v>Blended Drink</v>
      </c>
      <c r="G78" s="56">
        <f ca="1">VLOOKUP(E78,'Data Sources'!$J$4:$O$6,4)</f>
        <v>8</v>
      </c>
      <c r="H78" s="58">
        <f ca="1" t="shared" si="10"/>
        <v>2</v>
      </c>
      <c r="I78" s="58">
        <f ca="1" t="shared" ref="I78:K78" si="353">IF($H78=I$9,MAX(L77,$D78),L77)</f>
        <v>119</v>
      </c>
      <c r="J78" s="58">
        <f ca="1" t="shared" si="353"/>
        <v>116</v>
      </c>
      <c r="K78" s="58">
        <f ca="1" t="shared" si="353"/>
        <v>116</v>
      </c>
      <c r="L78" s="48">
        <f ca="1" t="shared" ref="L78:N78" si="354">IF($H78=L$9,I78+$G78,L77)</f>
        <v>119</v>
      </c>
      <c r="M78" s="48">
        <f ca="1" t="shared" si="354"/>
        <v>124</v>
      </c>
      <c r="N78" s="48">
        <f ca="1" t="shared" si="354"/>
        <v>116</v>
      </c>
      <c r="O78" s="79">
        <f ca="1" t="shared" ref="O78:Q78" si="355">+IF($H78=O$9,L78-$D78,0)</f>
        <v>0</v>
      </c>
      <c r="P78" s="79">
        <f ca="1" t="shared" si="355"/>
        <v>11</v>
      </c>
      <c r="Q78" s="79">
        <f ca="1" t="shared" si="355"/>
        <v>0</v>
      </c>
      <c r="R78" s="55">
        <f ca="1" t="shared" ref="R78:T78" si="356">+IF($H78=R$9,MAX(0,L78-$D78),0)*$AA78</f>
        <v>0</v>
      </c>
      <c r="S78" s="55">
        <f ca="1" t="shared" si="356"/>
        <v>11</v>
      </c>
      <c r="T78" s="55">
        <f ca="1" t="shared" si="356"/>
        <v>0</v>
      </c>
      <c r="U78" s="55">
        <f ca="1" t="shared" ref="U78:W78" si="357">IF($H78=U$9,MAX(I78-L77,0),0)*$AA78</f>
        <v>0</v>
      </c>
      <c r="V78" s="55">
        <f ca="1" t="shared" si="357"/>
        <v>0</v>
      </c>
      <c r="W78" s="55">
        <f ca="1" t="shared" si="357"/>
        <v>0</v>
      </c>
      <c r="Y78" s="1"/>
      <c r="AA78" s="119">
        <f ca="1" t="shared" si="16"/>
        <v>1</v>
      </c>
      <c r="AB78" s="36">
        <f ca="1" t="shared" si="17"/>
        <v>2</v>
      </c>
      <c r="AC78" s="118">
        <f ca="1" t="shared" si="18"/>
        <v>1</v>
      </c>
      <c r="AE78" s="1"/>
      <c r="AG78" s="133">
        <f ca="1">VLOOKUP(F78,'Data Sources'!$L$3:$N$6,3,0)</f>
        <v>5</v>
      </c>
      <c r="AH78" s="134">
        <f ca="1">VLOOKUP(F78,'Data Sources'!$L$3:$O$6,4,0)</f>
        <v>1.9</v>
      </c>
      <c r="AI78" s="135">
        <f ca="1" t="shared" si="342"/>
        <v>3.1</v>
      </c>
      <c r="AK78" s="1"/>
      <c r="AU78" s="1"/>
      <c r="AZ78" s="153"/>
      <c r="BA78" s="29"/>
      <c r="BB78" s="1"/>
      <c r="BG78" s="153"/>
      <c r="BH78" s="29"/>
      <c r="BI78" s="1"/>
      <c r="BN78" s="153"/>
      <c r="BO78" s="29"/>
      <c r="BP78" s="1"/>
    </row>
    <row r="79" ht="14.25" customHeight="1" spans="1:68">
      <c r="A79" s="48">
        <f t="shared" si="21"/>
        <v>69</v>
      </c>
      <c r="B79" s="49">
        <f ca="1" t="shared" si="7"/>
        <v>0.924330580537506</v>
      </c>
      <c r="C79" s="49">
        <f ca="1">VLOOKUP(B79,'Data Sources'!$C:$E,3)</f>
        <v>3</v>
      </c>
      <c r="D79" s="59">
        <f ca="1" t="shared" si="8"/>
        <v>116</v>
      </c>
      <c r="E79" s="49">
        <f ca="1" t="shared" si="9"/>
        <v>0.300730063089019</v>
      </c>
      <c r="F79" s="49" t="str">
        <f ca="1">VLOOKUP(E79,'Data Sources'!$J$4:$O$6,3)</f>
        <v>Hot Coffee</v>
      </c>
      <c r="G79" s="49">
        <f ca="1">VLOOKUP(E79,'Data Sources'!$J$4:$O$6,4)</f>
        <v>2</v>
      </c>
      <c r="H79" s="54">
        <f ca="1" t="shared" si="10"/>
        <v>3</v>
      </c>
      <c r="I79" s="54">
        <f ca="1" t="shared" ref="I79:K79" si="358">IF($H79=I$9,MAX(L78,$D79),L78)</f>
        <v>119</v>
      </c>
      <c r="J79" s="54">
        <f ca="1" t="shared" si="358"/>
        <v>124</v>
      </c>
      <c r="K79" s="54">
        <f ca="1" t="shared" si="358"/>
        <v>116</v>
      </c>
      <c r="L79" s="48">
        <f ca="1" t="shared" ref="L79:N79" si="359">IF($H79=L$9,I79+$G79,L78)</f>
        <v>119</v>
      </c>
      <c r="M79" s="48">
        <f ca="1" t="shared" si="359"/>
        <v>124</v>
      </c>
      <c r="N79" s="48">
        <f ca="1" t="shared" si="359"/>
        <v>118</v>
      </c>
      <c r="O79" s="79">
        <f ca="1" t="shared" ref="O79:Q79" si="360">+IF($H79=O$9,L79-$D79,0)</f>
        <v>0</v>
      </c>
      <c r="P79" s="79">
        <f ca="1" t="shared" si="360"/>
        <v>0</v>
      </c>
      <c r="Q79" s="79">
        <f ca="1" t="shared" si="360"/>
        <v>2</v>
      </c>
      <c r="R79" s="48">
        <f ca="1" t="shared" ref="R79:T79" si="361">+IF($H79=R$9,MAX(0,L79-$D79),0)*$AA79</f>
        <v>0</v>
      </c>
      <c r="S79" s="48">
        <f ca="1" t="shared" si="361"/>
        <v>0</v>
      </c>
      <c r="T79" s="48">
        <f ca="1" t="shared" si="361"/>
        <v>2</v>
      </c>
      <c r="U79" s="48">
        <f ca="1" t="shared" ref="U79:W79" si="362">IF($H79=U$9,MAX(I79-L78,0),0)*$AA79</f>
        <v>0</v>
      </c>
      <c r="V79" s="48">
        <f ca="1" t="shared" si="362"/>
        <v>0</v>
      </c>
      <c r="W79" s="48">
        <f ca="1" t="shared" si="362"/>
        <v>0</v>
      </c>
      <c r="Y79" s="1"/>
      <c r="AA79" s="119">
        <f ca="1" t="shared" si="16"/>
        <v>1</v>
      </c>
      <c r="AB79" s="36">
        <f ca="1" t="shared" si="17"/>
        <v>3</v>
      </c>
      <c r="AC79" s="118">
        <f ca="1" t="shared" si="18"/>
        <v>1</v>
      </c>
      <c r="AE79" s="1"/>
      <c r="AG79" s="133">
        <f ca="1">VLOOKUP(F79,'Data Sources'!$L$3:$N$6,3,0)</f>
        <v>4</v>
      </c>
      <c r="AH79" s="134">
        <f ca="1">VLOOKUP(F79,'Data Sources'!$L$3:$O$6,4,0)</f>
        <v>1.2</v>
      </c>
      <c r="AI79" s="135">
        <f ca="1" t="shared" si="342"/>
        <v>2.8</v>
      </c>
      <c r="AK79" s="1"/>
      <c r="AU79" s="1"/>
      <c r="AZ79" s="153"/>
      <c r="BA79" s="29"/>
      <c r="BB79" s="1"/>
      <c r="BG79" s="153"/>
      <c r="BH79" s="29"/>
      <c r="BI79" s="1"/>
      <c r="BN79" s="153"/>
      <c r="BO79" s="29"/>
      <c r="BP79" s="1"/>
    </row>
    <row r="80" ht="14.25" customHeight="1" spans="1:68">
      <c r="A80" s="55">
        <f t="shared" si="21"/>
        <v>70</v>
      </c>
      <c r="B80" s="56">
        <f ca="1" t="shared" si="7"/>
        <v>0.288059760643344</v>
      </c>
      <c r="C80" s="56">
        <f ca="1">VLOOKUP(B80,'Data Sources'!$C:$E,3)</f>
        <v>1</v>
      </c>
      <c r="D80" s="57">
        <f ca="1" t="shared" si="8"/>
        <v>117</v>
      </c>
      <c r="E80" s="56">
        <f ca="1" t="shared" si="9"/>
        <v>0.929215743617085</v>
      </c>
      <c r="F80" s="56" t="str">
        <f ca="1">VLOOKUP(E80,'Data Sources'!$J$4:$O$6,3)</f>
        <v>Blended Drink</v>
      </c>
      <c r="G80" s="56">
        <f ca="1">VLOOKUP(E80,'Data Sources'!$J$4:$O$6,4)</f>
        <v>8</v>
      </c>
      <c r="H80" s="58">
        <f ca="1" t="shared" si="10"/>
        <v>3</v>
      </c>
      <c r="I80" s="58">
        <f ca="1" t="shared" ref="I80:K80" si="363">IF($H80=I$9,MAX(L79,$D80),L79)</f>
        <v>119</v>
      </c>
      <c r="J80" s="58">
        <f ca="1" t="shared" si="363"/>
        <v>124</v>
      </c>
      <c r="K80" s="58">
        <f ca="1" t="shared" si="363"/>
        <v>118</v>
      </c>
      <c r="L80" s="48">
        <f ca="1" t="shared" ref="L80:N80" si="364">IF($H80=L$9,I80+$G80,L79)</f>
        <v>119</v>
      </c>
      <c r="M80" s="48">
        <f ca="1" t="shared" si="364"/>
        <v>124</v>
      </c>
      <c r="N80" s="48">
        <f ca="1" t="shared" si="364"/>
        <v>126</v>
      </c>
      <c r="O80" s="79">
        <f ca="1" t="shared" ref="O80:Q80" si="365">+IF($H80=O$9,L80-$D80,0)</f>
        <v>0</v>
      </c>
      <c r="P80" s="79">
        <f ca="1" t="shared" si="365"/>
        <v>0</v>
      </c>
      <c r="Q80" s="79">
        <f ca="1" t="shared" si="365"/>
        <v>9</v>
      </c>
      <c r="R80" s="55">
        <f ca="1" t="shared" ref="R80:T80" si="366">+IF($H80=R$9,MAX(0,L80-$D80),0)*$AA80</f>
        <v>0</v>
      </c>
      <c r="S80" s="55">
        <f ca="1" t="shared" si="366"/>
        <v>0</v>
      </c>
      <c r="T80" s="55">
        <f ca="1" t="shared" si="366"/>
        <v>9</v>
      </c>
      <c r="U80" s="55">
        <f ca="1" t="shared" ref="U80:W80" si="367">IF($H80=U$9,MAX(I80-L79,0),0)*$AA80</f>
        <v>0</v>
      </c>
      <c r="V80" s="55">
        <f ca="1" t="shared" si="367"/>
        <v>0</v>
      </c>
      <c r="W80" s="55">
        <f ca="1" t="shared" si="367"/>
        <v>0</v>
      </c>
      <c r="Y80" s="1"/>
      <c r="AA80" s="119">
        <f ca="1" t="shared" si="16"/>
        <v>1</v>
      </c>
      <c r="AB80" s="36">
        <f ca="1" t="shared" si="17"/>
        <v>3</v>
      </c>
      <c r="AC80" s="118">
        <f ca="1" t="shared" si="18"/>
        <v>1</v>
      </c>
      <c r="AE80" s="1"/>
      <c r="AG80" s="133">
        <f ca="1">VLOOKUP(F80,'Data Sources'!$L$3:$N$6,3,0)</f>
        <v>5</v>
      </c>
      <c r="AH80" s="134">
        <f ca="1">VLOOKUP(F80,'Data Sources'!$L$3:$O$6,4,0)</f>
        <v>1.9</v>
      </c>
      <c r="AI80" s="135">
        <f ca="1" t="shared" si="342"/>
        <v>3.1</v>
      </c>
      <c r="AK80" s="1"/>
      <c r="AU80" s="1"/>
      <c r="AZ80" s="153"/>
      <c r="BA80" s="29"/>
      <c r="BB80" s="1"/>
      <c r="BG80" s="153"/>
      <c r="BH80" s="29"/>
      <c r="BI80" s="1"/>
      <c r="BN80" s="153"/>
      <c r="BO80" s="29"/>
      <c r="BP80" s="1"/>
    </row>
    <row r="81" ht="14.25" customHeight="1" spans="1:68">
      <c r="A81" s="48">
        <f t="shared" si="21"/>
        <v>71</v>
      </c>
      <c r="B81" s="49">
        <f ca="1" t="shared" si="7"/>
        <v>0.129365948140433</v>
      </c>
      <c r="C81" s="49">
        <f ca="1">VLOOKUP(B81,'Data Sources'!$C:$E,3)</f>
        <v>1</v>
      </c>
      <c r="D81" s="59">
        <f ca="1" t="shared" si="8"/>
        <v>118</v>
      </c>
      <c r="E81" s="49">
        <f ca="1" t="shared" si="9"/>
        <v>0.263151567164519</v>
      </c>
      <c r="F81" s="49" t="str">
        <f ca="1">VLOOKUP(E81,'Data Sources'!$J$4:$O$6,3)</f>
        <v>Hot Coffee</v>
      </c>
      <c r="G81" s="49">
        <f ca="1">VLOOKUP(E81,'Data Sources'!$J$4:$O$6,4)</f>
        <v>2</v>
      </c>
      <c r="H81" s="54">
        <f ca="1" t="shared" si="10"/>
        <v>1</v>
      </c>
      <c r="I81" s="54">
        <f ca="1" t="shared" ref="I81:K81" si="368">IF($H81=I$9,MAX(L80,$D81),L80)</f>
        <v>119</v>
      </c>
      <c r="J81" s="54">
        <f ca="1" t="shared" si="368"/>
        <v>124</v>
      </c>
      <c r="K81" s="54">
        <f ca="1" t="shared" si="368"/>
        <v>126</v>
      </c>
      <c r="L81" s="48">
        <f ca="1" t="shared" ref="L81:N81" si="369">IF($H81=L$9,I81+$G81,L80)</f>
        <v>121</v>
      </c>
      <c r="M81" s="48">
        <f ca="1" t="shared" si="369"/>
        <v>124</v>
      </c>
      <c r="N81" s="48">
        <f ca="1" t="shared" si="369"/>
        <v>126</v>
      </c>
      <c r="O81" s="79">
        <f ca="1" t="shared" ref="O81:Q81" si="370">+IF($H81=O$9,L81-$D81,0)</f>
        <v>3</v>
      </c>
      <c r="P81" s="79">
        <f ca="1" t="shared" si="370"/>
        <v>0</v>
      </c>
      <c r="Q81" s="79">
        <f ca="1" t="shared" si="370"/>
        <v>0</v>
      </c>
      <c r="R81" s="48">
        <f ca="1" t="shared" ref="R81:T81" si="371">+IF($H81=R$9,MAX(0,L81-$D81),0)*$AA81</f>
        <v>3</v>
      </c>
      <c r="S81" s="48">
        <f ca="1" t="shared" si="371"/>
        <v>0</v>
      </c>
      <c r="T81" s="48">
        <f ca="1" t="shared" si="371"/>
        <v>0</v>
      </c>
      <c r="U81" s="48">
        <f ca="1" t="shared" ref="U81:W81" si="372">IF($H81=U$9,MAX(I81-L80,0),0)*$AA81</f>
        <v>0</v>
      </c>
      <c r="V81" s="48">
        <f ca="1" t="shared" si="372"/>
        <v>0</v>
      </c>
      <c r="W81" s="48">
        <f ca="1" t="shared" si="372"/>
        <v>0</v>
      </c>
      <c r="Y81" s="1"/>
      <c r="AA81" s="119">
        <f ca="1" t="shared" si="16"/>
        <v>1</v>
      </c>
      <c r="AB81" s="36">
        <f ca="1" t="shared" si="17"/>
        <v>1</v>
      </c>
      <c r="AC81" s="118">
        <f ca="1" t="shared" si="18"/>
        <v>1</v>
      </c>
      <c r="AE81" s="1"/>
      <c r="AG81" s="133">
        <f ca="1">VLOOKUP(F81,'Data Sources'!$L$3:$N$6,3,0)</f>
        <v>4</v>
      </c>
      <c r="AH81" s="134">
        <f ca="1">VLOOKUP(F81,'Data Sources'!$L$3:$O$6,4,0)</f>
        <v>1.2</v>
      </c>
      <c r="AI81" s="135">
        <f ca="1" t="shared" si="342"/>
        <v>2.8</v>
      </c>
      <c r="AK81" s="1"/>
      <c r="AU81" s="1"/>
      <c r="AZ81" s="153"/>
      <c r="BA81" s="29"/>
      <c r="BB81" s="1"/>
      <c r="BG81" s="153"/>
      <c r="BH81" s="29"/>
      <c r="BI81" s="1"/>
      <c r="BN81" s="153"/>
      <c r="BO81" s="29"/>
      <c r="BP81" s="1"/>
    </row>
    <row r="82" ht="14.25" customHeight="1" spans="1:68">
      <c r="A82" s="55">
        <f t="shared" si="21"/>
        <v>72</v>
      </c>
      <c r="B82" s="56">
        <f ca="1" t="shared" si="7"/>
        <v>0.288673079256374</v>
      </c>
      <c r="C82" s="56">
        <f ca="1">VLOOKUP(B82,'Data Sources'!$C:$E,3)</f>
        <v>1</v>
      </c>
      <c r="D82" s="57">
        <f ca="1" t="shared" si="8"/>
        <v>119</v>
      </c>
      <c r="E82" s="56">
        <f ca="1" t="shared" si="9"/>
        <v>0.831952016797919</v>
      </c>
      <c r="F82" s="56" t="str">
        <f ca="1">VLOOKUP(E82,'Data Sources'!$J$4:$O$6,3)</f>
        <v>Blended Drink</v>
      </c>
      <c r="G82" s="56">
        <f ca="1">VLOOKUP(E82,'Data Sources'!$J$4:$O$6,4)</f>
        <v>8</v>
      </c>
      <c r="H82" s="58">
        <f ca="1" t="shared" si="10"/>
        <v>1</v>
      </c>
      <c r="I82" s="58">
        <f ca="1" t="shared" ref="I82:K82" si="373">IF($H82=I$9,MAX(L81,$D82),L81)</f>
        <v>121</v>
      </c>
      <c r="J82" s="58">
        <f ca="1" t="shared" si="373"/>
        <v>124</v>
      </c>
      <c r="K82" s="58">
        <f ca="1" t="shared" si="373"/>
        <v>126</v>
      </c>
      <c r="L82" s="48">
        <f ca="1" t="shared" ref="L82:N82" si="374">IF($H82=L$9,I82+$G82,L81)</f>
        <v>129</v>
      </c>
      <c r="M82" s="48">
        <f ca="1" t="shared" si="374"/>
        <v>124</v>
      </c>
      <c r="N82" s="48">
        <f ca="1" t="shared" si="374"/>
        <v>126</v>
      </c>
      <c r="O82" s="79">
        <f ca="1" t="shared" ref="O82:Q82" si="375">+IF($H82=O$9,L82-$D82,0)</f>
        <v>10</v>
      </c>
      <c r="P82" s="79">
        <f ca="1" t="shared" si="375"/>
        <v>0</v>
      </c>
      <c r="Q82" s="79">
        <f ca="1" t="shared" si="375"/>
        <v>0</v>
      </c>
      <c r="R82" s="55">
        <f ca="1" t="shared" ref="R82:T82" si="376">+IF($H82=R$9,MAX(0,L82-$D82),0)*$AA82</f>
        <v>10</v>
      </c>
      <c r="S82" s="55">
        <f ca="1" t="shared" si="376"/>
        <v>0</v>
      </c>
      <c r="T82" s="55">
        <f ca="1" t="shared" si="376"/>
        <v>0</v>
      </c>
      <c r="U82" s="55">
        <f ca="1" t="shared" ref="U82:W82" si="377">IF($H82=U$9,MAX(I82-L81,0),0)*$AA82</f>
        <v>0</v>
      </c>
      <c r="V82" s="55">
        <f ca="1" t="shared" si="377"/>
        <v>0</v>
      </c>
      <c r="W82" s="55">
        <f ca="1" t="shared" si="377"/>
        <v>0</v>
      </c>
      <c r="Y82" s="1"/>
      <c r="AA82" s="119">
        <f ca="1" t="shared" si="16"/>
        <v>1</v>
      </c>
      <c r="AB82" s="36">
        <f ca="1" t="shared" si="17"/>
        <v>1</v>
      </c>
      <c r="AC82" s="118">
        <f ca="1" t="shared" si="18"/>
        <v>1</v>
      </c>
      <c r="AE82" s="1"/>
      <c r="AG82" s="133">
        <f ca="1">VLOOKUP(F82,'Data Sources'!$L$3:$N$6,3,0)</f>
        <v>5</v>
      </c>
      <c r="AH82" s="134">
        <f ca="1">VLOOKUP(F82,'Data Sources'!$L$3:$O$6,4,0)</f>
        <v>1.9</v>
      </c>
      <c r="AI82" s="135">
        <f ca="1" t="shared" si="342"/>
        <v>3.1</v>
      </c>
      <c r="AK82" s="1"/>
      <c r="AU82" s="1"/>
      <c r="AZ82" s="153"/>
      <c r="BA82" s="29"/>
      <c r="BB82" s="1"/>
      <c r="BG82" s="153"/>
      <c r="BH82" s="29"/>
      <c r="BI82" s="1"/>
      <c r="BN82" s="153"/>
      <c r="BO82" s="29"/>
      <c r="BP82" s="1"/>
    </row>
    <row r="83" ht="14.25" customHeight="1" spans="1:68">
      <c r="A83" s="48">
        <f t="shared" si="21"/>
        <v>73</v>
      </c>
      <c r="B83" s="49">
        <f ca="1" t="shared" si="7"/>
        <v>0.603840462660721</v>
      </c>
      <c r="C83" s="49">
        <f ca="1">VLOOKUP(B83,'Data Sources'!$C:$E,3)</f>
        <v>2</v>
      </c>
      <c r="D83" s="59">
        <f ca="1" t="shared" si="8"/>
        <v>121</v>
      </c>
      <c r="E83" s="49">
        <f ca="1" t="shared" si="9"/>
        <v>0.0880482520276713</v>
      </c>
      <c r="F83" s="49" t="str">
        <f ca="1">VLOOKUP(E83,'Data Sources'!$J$4:$O$6,3)</f>
        <v>Hot Coffee</v>
      </c>
      <c r="G83" s="49">
        <f ca="1">VLOOKUP(E83,'Data Sources'!$J$4:$O$6,4)</f>
        <v>2</v>
      </c>
      <c r="H83" s="54">
        <f ca="1" t="shared" si="10"/>
        <v>2</v>
      </c>
      <c r="I83" s="54">
        <f ca="1" t="shared" ref="I83:K83" si="378">IF($H83=I$9,MAX(L82,$D83),L82)</f>
        <v>129</v>
      </c>
      <c r="J83" s="54">
        <f ca="1" t="shared" si="378"/>
        <v>124</v>
      </c>
      <c r="K83" s="54">
        <f ca="1" t="shared" si="378"/>
        <v>126</v>
      </c>
      <c r="L83" s="48">
        <f ca="1" t="shared" ref="L83:N83" si="379">IF($H83=L$9,I83+$G83,L82)</f>
        <v>129</v>
      </c>
      <c r="M83" s="48">
        <f ca="1" t="shared" si="379"/>
        <v>126</v>
      </c>
      <c r="N83" s="48">
        <f ca="1" t="shared" si="379"/>
        <v>126</v>
      </c>
      <c r="O83" s="79">
        <f ca="1" t="shared" ref="O83:Q83" si="380">+IF($H83=O$9,L83-$D83,0)</f>
        <v>0</v>
      </c>
      <c r="P83" s="79">
        <f ca="1" t="shared" si="380"/>
        <v>5</v>
      </c>
      <c r="Q83" s="79">
        <f ca="1" t="shared" si="380"/>
        <v>0</v>
      </c>
      <c r="R83" s="48">
        <f ca="1" t="shared" ref="R83:T83" si="381">+IF($H83=R$9,MAX(0,L83-$D83),0)*$AA83</f>
        <v>0</v>
      </c>
      <c r="S83" s="48">
        <f ca="1" t="shared" si="381"/>
        <v>5</v>
      </c>
      <c r="T83" s="48">
        <f ca="1" t="shared" si="381"/>
        <v>0</v>
      </c>
      <c r="U83" s="48">
        <f ca="1" t="shared" ref="U83:W83" si="382">IF($H83=U$9,MAX(I83-L82,0),0)*$AA83</f>
        <v>0</v>
      </c>
      <c r="V83" s="48">
        <f ca="1" t="shared" si="382"/>
        <v>0</v>
      </c>
      <c r="W83" s="48">
        <f ca="1" t="shared" si="382"/>
        <v>0</v>
      </c>
      <c r="Y83" s="1"/>
      <c r="AA83" s="119">
        <f ca="1" t="shared" si="16"/>
        <v>1</v>
      </c>
      <c r="AB83" s="36">
        <f ca="1" t="shared" si="17"/>
        <v>2</v>
      </c>
      <c r="AC83" s="118">
        <f ca="1" t="shared" si="18"/>
        <v>1</v>
      </c>
      <c r="AE83" s="1"/>
      <c r="AG83" s="133">
        <f ca="1">VLOOKUP(F83,'Data Sources'!$L$3:$N$6,3,0)</f>
        <v>4</v>
      </c>
      <c r="AH83" s="134">
        <f ca="1">VLOOKUP(F83,'Data Sources'!$L$3:$O$6,4,0)</f>
        <v>1.2</v>
      </c>
      <c r="AI83" s="135">
        <f ca="1" t="shared" si="342"/>
        <v>2.8</v>
      </c>
      <c r="AK83" s="1"/>
      <c r="AU83" s="1"/>
      <c r="AZ83" s="153"/>
      <c r="BA83" s="29"/>
      <c r="BB83" s="1"/>
      <c r="BG83" s="153"/>
      <c r="BH83" s="29"/>
      <c r="BI83" s="1"/>
      <c r="BN83" s="153"/>
      <c r="BO83" s="29"/>
      <c r="BP83" s="1"/>
    </row>
    <row r="84" ht="14.25" customHeight="1" spans="1:68">
      <c r="A84" s="55">
        <f t="shared" si="21"/>
        <v>74</v>
      </c>
      <c r="B84" s="56">
        <f ca="1" t="shared" si="7"/>
        <v>0.149402228964771</v>
      </c>
      <c r="C84" s="56">
        <f ca="1">VLOOKUP(B84,'Data Sources'!$C:$E,3)</f>
        <v>1</v>
      </c>
      <c r="D84" s="57">
        <f ca="1" t="shared" si="8"/>
        <v>122</v>
      </c>
      <c r="E84" s="56">
        <f ca="1" t="shared" si="9"/>
        <v>0.440283545943377</v>
      </c>
      <c r="F84" s="56" t="str">
        <f ca="1">VLOOKUP(E84,'Data Sources'!$J$4:$O$6,3)</f>
        <v>Hot Coffee</v>
      </c>
      <c r="G84" s="56">
        <f ca="1">VLOOKUP(E84,'Data Sources'!$J$4:$O$6,4)</f>
        <v>2</v>
      </c>
      <c r="H84" s="58">
        <f ca="1" t="shared" si="10"/>
        <v>2</v>
      </c>
      <c r="I84" s="58">
        <f ca="1" t="shared" ref="I84:K84" si="383">IF($H84=I$9,MAX(L83,$D84),L83)</f>
        <v>129</v>
      </c>
      <c r="J84" s="58">
        <f ca="1" t="shared" si="383"/>
        <v>126</v>
      </c>
      <c r="K84" s="58">
        <f ca="1" t="shared" si="383"/>
        <v>126</v>
      </c>
      <c r="L84" s="48">
        <f ca="1" t="shared" ref="L84:N84" si="384">IF($H84=L$9,I84+$G84,L83)</f>
        <v>129</v>
      </c>
      <c r="M84" s="48">
        <f ca="1" t="shared" si="384"/>
        <v>128</v>
      </c>
      <c r="N84" s="48">
        <f ca="1" t="shared" si="384"/>
        <v>126</v>
      </c>
      <c r="O84" s="79">
        <f ca="1" t="shared" ref="O84:Q84" si="385">+IF($H84=O$9,L84-$D84,0)</f>
        <v>0</v>
      </c>
      <c r="P84" s="79">
        <f ca="1" t="shared" si="385"/>
        <v>6</v>
      </c>
      <c r="Q84" s="79">
        <f ca="1" t="shared" si="385"/>
        <v>0</v>
      </c>
      <c r="R84" s="55">
        <f ca="1" t="shared" ref="R84:T84" si="386">+IF($H84=R$9,MAX(0,L84-$D84),0)*$AA84</f>
        <v>0</v>
      </c>
      <c r="S84" s="55">
        <f ca="1" t="shared" si="386"/>
        <v>6</v>
      </c>
      <c r="T84" s="55">
        <f ca="1" t="shared" si="386"/>
        <v>0</v>
      </c>
      <c r="U84" s="55">
        <f ca="1" t="shared" ref="U84:W84" si="387">IF($H84=U$9,MAX(I84-L83,0),0)*$AA84</f>
        <v>0</v>
      </c>
      <c r="V84" s="55">
        <f ca="1" t="shared" si="387"/>
        <v>0</v>
      </c>
      <c r="W84" s="55">
        <f ca="1" t="shared" si="387"/>
        <v>0</v>
      </c>
      <c r="Y84" s="1"/>
      <c r="AA84" s="119">
        <f ca="1" t="shared" si="16"/>
        <v>1</v>
      </c>
      <c r="AB84" s="36">
        <f ca="1" t="shared" si="17"/>
        <v>2</v>
      </c>
      <c r="AC84" s="118">
        <f ca="1" t="shared" si="18"/>
        <v>1</v>
      </c>
      <c r="AE84" s="1"/>
      <c r="AG84" s="133">
        <f ca="1">VLOOKUP(F84,'Data Sources'!$L$3:$N$6,3,0)</f>
        <v>4</v>
      </c>
      <c r="AH84" s="134">
        <f ca="1">VLOOKUP(F84,'Data Sources'!$L$3:$O$6,4,0)</f>
        <v>1.2</v>
      </c>
      <c r="AI84" s="135">
        <f ca="1" t="shared" si="342"/>
        <v>2.8</v>
      </c>
      <c r="AK84" s="1"/>
      <c r="AU84" s="1"/>
      <c r="AZ84" s="153"/>
      <c r="BA84" s="29"/>
      <c r="BB84" s="1"/>
      <c r="BG84" s="153"/>
      <c r="BH84" s="29"/>
      <c r="BI84" s="1"/>
      <c r="BN84" s="153"/>
      <c r="BO84" s="29"/>
      <c r="BP84" s="1"/>
    </row>
    <row r="85" ht="14.25" customHeight="1" spans="1:68">
      <c r="A85" s="48">
        <f t="shared" si="21"/>
        <v>75</v>
      </c>
      <c r="B85" s="49">
        <f ca="1" t="shared" si="7"/>
        <v>0.968889941932774</v>
      </c>
      <c r="C85" s="49">
        <f ca="1">VLOOKUP(B85,'Data Sources'!$C:$E,3)</f>
        <v>4</v>
      </c>
      <c r="D85" s="59">
        <f ca="1" t="shared" si="8"/>
        <v>126</v>
      </c>
      <c r="E85" s="49">
        <f ca="1" t="shared" si="9"/>
        <v>0.145720731839336</v>
      </c>
      <c r="F85" s="49" t="str">
        <f ca="1">VLOOKUP(E85,'Data Sources'!$J$4:$O$6,3)</f>
        <v>Hot Coffee</v>
      </c>
      <c r="G85" s="49">
        <f ca="1">VLOOKUP(E85,'Data Sources'!$J$4:$O$6,4)</f>
        <v>2</v>
      </c>
      <c r="H85" s="54">
        <f ca="1" t="shared" si="10"/>
        <v>3</v>
      </c>
      <c r="I85" s="54">
        <f ca="1" t="shared" ref="I85:K85" si="388">IF($H85=I$9,MAX(L84,$D85),L84)</f>
        <v>129</v>
      </c>
      <c r="J85" s="54">
        <f ca="1" t="shared" si="388"/>
        <v>128</v>
      </c>
      <c r="K85" s="54">
        <f ca="1" t="shared" si="388"/>
        <v>126</v>
      </c>
      <c r="L85" s="48">
        <f ca="1" t="shared" ref="L85:N85" si="389">IF($H85=L$9,I85+$G85,L84)</f>
        <v>129</v>
      </c>
      <c r="M85" s="48">
        <f ca="1" t="shared" si="389"/>
        <v>128</v>
      </c>
      <c r="N85" s="48">
        <f ca="1" t="shared" si="389"/>
        <v>128</v>
      </c>
      <c r="O85" s="79">
        <f ca="1" t="shared" ref="O85:Q85" si="390">+IF($H85=O$9,L85-$D85,0)</f>
        <v>0</v>
      </c>
      <c r="P85" s="79">
        <f ca="1" t="shared" si="390"/>
        <v>0</v>
      </c>
      <c r="Q85" s="79">
        <f ca="1" t="shared" si="390"/>
        <v>2</v>
      </c>
      <c r="R85" s="48">
        <f ca="1" t="shared" ref="R85:T85" si="391">+IF($H85=R$9,MAX(0,L85-$D85),0)*$AA85</f>
        <v>0</v>
      </c>
      <c r="S85" s="48">
        <f ca="1" t="shared" si="391"/>
        <v>0</v>
      </c>
      <c r="T85" s="48">
        <f ca="1" t="shared" si="391"/>
        <v>2</v>
      </c>
      <c r="U85" s="48">
        <f ca="1" t="shared" ref="U85:W85" si="392">IF($H85=U$9,MAX(I85-L84,0),0)*$AA85</f>
        <v>0</v>
      </c>
      <c r="V85" s="48">
        <f ca="1" t="shared" si="392"/>
        <v>0</v>
      </c>
      <c r="W85" s="48">
        <f ca="1" t="shared" si="392"/>
        <v>0</v>
      </c>
      <c r="Y85" s="1"/>
      <c r="AA85" s="119">
        <f ca="1" t="shared" si="16"/>
        <v>1</v>
      </c>
      <c r="AB85" s="36">
        <f ca="1" t="shared" si="17"/>
        <v>3</v>
      </c>
      <c r="AC85" s="118">
        <f ca="1" t="shared" si="18"/>
        <v>1</v>
      </c>
      <c r="AE85" s="1"/>
      <c r="AG85" s="133">
        <f ca="1">VLOOKUP(F85,'Data Sources'!$L$3:$N$6,3,0)</f>
        <v>4</v>
      </c>
      <c r="AH85" s="134">
        <f ca="1">VLOOKUP(F85,'Data Sources'!$L$3:$O$6,4,0)</f>
        <v>1.2</v>
      </c>
      <c r="AI85" s="135">
        <f ca="1" t="shared" si="342"/>
        <v>2.8</v>
      </c>
      <c r="AK85" s="1"/>
      <c r="AU85" s="1"/>
      <c r="AZ85" s="153"/>
      <c r="BA85" s="29"/>
      <c r="BB85" s="1"/>
      <c r="BG85" s="153"/>
      <c r="BH85" s="29"/>
      <c r="BI85" s="1"/>
      <c r="BN85" s="153"/>
      <c r="BO85" s="29"/>
      <c r="BP85" s="1"/>
    </row>
    <row r="86" ht="14.25" customHeight="1" spans="1:68">
      <c r="A86" s="55">
        <f t="shared" si="21"/>
        <v>76</v>
      </c>
      <c r="B86" s="56">
        <f ca="1" t="shared" si="7"/>
        <v>0.736809074695306</v>
      </c>
      <c r="C86" s="56">
        <f ca="1">VLOOKUP(B86,'Data Sources'!$C:$E,3)</f>
        <v>2</v>
      </c>
      <c r="D86" s="57">
        <f ca="1" t="shared" si="8"/>
        <v>128</v>
      </c>
      <c r="E86" s="56">
        <f ca="1" t="shared" si="9"/>
        <v>0.236106980788245</v>
      </c>
      <c r="F86" s="56" t="str">
        <f ca="1">VLOOKUP(E86,'Data Sources'!$J$4:$O$6,3)</f>
        <v>Hot Coffee</v>
      </c>
      <c r="G86" s="56">
        <f ca="1">VLOOKUP(E86,'Data Sources'!$J$4:$O$6,4)</f>
        <v>2</v>
      </c>
      <c r="H86" s="58">
        <f ca="1" t="shared" si="10"/>
        <v>2</v>
      </c>
      <c r="I86" s="58">
        <f ca="1" t="shared" ref="I86:K86" si="393">IF($H86=I$9,MAX(L85,$D86),L85)</f>
        <v>129</v>
      </c>
      <c r="J86" s="58">
        <f ca="1" t="shared" si="393"/>
        <v>128</v>
      </c>
      <c r="K86" s="58">
        <f ca="1" t="shared" si="393"/>
        <v>128</v>
      </c>
      <c r="L86" s="48">
        <f ca="1" t="shared" ref="L86:N86" si="394">IF($H86=L$9,I86+$G86,L85)</f>
        <v>129</v>
      </c>
      <c r="M86" s="48">
        <f ca="1" t="shared" si="394"/>
        <v>130</v>
      </c>
      <c r="N86" s="48">
        <f ca="1" t="shared" si="394"/>
        <v>128</v>
      </c>
      <c r="O86" s="79">
        <f ca="1" t="shared" ref="O86:Q86" si="395">+IF($H86=O$9,L86-$D86,0)</f>
        <v>0</v>
      </c>
      <c r="P86" s="79">
        <f ca="1" t="shared" si="395"/>
        <v>2</v>
      </c>
      <c r="Q86" s="79">
        <f ca="1" t="shared" si="395"/>
        <v>0</v>
      </c>
      <c r="R86" s="55">
        <f ca="1" t="shared" ref="R86:T86" si="396">+IF($H86=R$9,MAX(0,L86-$D86),0)*$AA86</f>
        <v>0</v>
      </c>
      <c r="S86" s="55">
        <f ca="1" t="shared" si="396"/>
        <v>2</v>
      </c>
      <c r="T86" s="55">
        <f ca="1" t="shared" si="396"/>
        <v>0</v>
      </c>
      <c r="U86" s="55">
        <f ca="1" t="shared" ref="U86:W86" si="397">IF($H86=U$9,MAX(I86-L85,0),0)*$AA86</f>
        <v>0</v>
      </c>
      <c r="V86" s="55">
        <f ca="1" t="shared" si="397"/>
        <v>0</v>
      </c>
      <c r="W86" s="55">
        <f ca="1" t="shared" si="397"/>
        <v>0</v>
      </c>
      <c r="Y86" s="1"/>
      <c r="AA86" s="119">
        <f ca="1" t="shared" si="16"/>
        <v>1</v>
      </c>
      <c r="AB86" s="36">
        <f ca="1" t="shared" si="17"/>
        <v>2</v>
      </c>
      <c r="AC86" s="118">
        <f ca="1" t="shared" si="18"/>
        <v>1</v>
      </c>
      <c r="AE86" s="1"/>
      <c r="AG86" s="133">
        <f ca="1">VLOOKUP(F86,'Data Sources'!$L$3:$N$6,3,0)</f>
        <v>4</v>
      </c>
      <c r="AH86" s="134">
        <f ca="1">VLOOKUP(F86,'Data Sources'!$L$3:$O$6,4,0)</f>
        <v>1.2</v>
      </c>
      <c r="AI86" s="135">
        <f ca="1" t="shared" si="342"/>
        <v>2.8</v>
      </c>
      <c r="AK86" s="1"/>
      <c r="AU86" s="1"/>
      <c r="AZ86" s="153"/>
      <c r="BA86" s="29"/>
      <c r="BB86" s="1"/>
      <c r="BG86" s="153"/>
      <c r="BH86" s="29"/>
      <c r="BI86" s="1"/>
      <c r="BN86" s="153"/>
      <c r="BO86" s="29"/>
      <c r="BP86" s="1"/>
    </row>
    <row r="87" ht="14.25" customHeight="1" spans="1:68">
      <c r="A87" s="48">
        <f t="shared" si="21"/>
        <v>77</v>
      </c>
      <c r="B87" s="49">
        <f ca="1" t="shared" si="7"/>
        <v>0.0731034335779479</v>
      </c>
      <c r="C87" s="49">
        <f ca="1">VLOOKUP(B87,'Data Sources'!$C:$E,3)</f>
        <v>1</v>
      </c>
      <c r="D87" s="59">
        <f ca="1" t="shared" si="8"/>
        <v>129</v>
      </c>
      <c r="E87" s="49">
        <f ca="1" t="shared" si="9"/>
        <v>0.593241827089411</v>
      </c>
      <c r="F87" s="49" t="str">
        <f ca="1">VLOOKUP(E87,'Data Sources'!$J$4:$O$6,3)</f>
        <v>Cold Coffee</v>
      </c>
      <c r="G87" s="49">
        <f ca="1">VLOOKUP(E87,'Data Sources'!$J$4:$O$6,4)</f>
        <v>5</v>
      </c>
      <c r="H87" s="54">
        <f ca="1" t="shared" si="10"/>
        <v>3</v>
      </c>
      <c r="I87" s="54">
        <f ca="1" t="shared" ref="I87:K87" si="398">IF($H87=I$9,MAX(L86,$D87),L86)</f>
        <v>129</v>
      </c>
      <c r="J87" s="54">
        <f ca="1" t="shared" si="398"/>
        <v>130</v>
      </c>
      <c r="K87" s="54">
        <f ca="1" t="shared" si="398"/>
        <v>129</v>
      </c>
      <c r="L87" s="48">
        <f ca="1" t="shared" ref="L87:N87" si="399">IF($H87=L$9,I87+$G87,L86)</f>
        <v>129</v>
      </c>
      <c r="M87" s="48">
        <f ca="1" t="shared" si="399"/>
        <v>130</v>
      </c>
      <c r="N87" s="48">
        <f ca="1" t="shared" si="399"/>
        <v>134</v>
      </c>
      <c r="O87" s="79">
        <f ca="1" t="shared" ref="O87:Q87" si="400">+IF($H87=O$9,L87-$D87,0)</f>
        <v>0</v>
      </c>
      <c r="P87" s="79">
        <f ca="1" t="shared" si="400"/>
        <v>0</v>
      </c>
      <c r="Q87" s="79">
        <f ca="1" t="shared" si="400"/>
        <v>5</v>
      </c>
      <c r="R87" s="48">
        <f ca="1" t="shared" ref="R87:T87" si="401">+IF($H87=R$9,MAX(0,L87-$D87),0)*$AA87</f>
        <v>0</v>
      </c>
      <c r="S87" s="48">
        <f ca="1" t="shared" si="401"/>
        <v>0</v>
      </c>
      <c r="T87" s="48">
        <f ca="1" t="shared" si="401"/>
        <v>5</v>
      </c>
      <c r="U87" s="48">
        <f ca="1" t="shared" ref="U87:W87" si="402">IF($H87=U$9,MAX(I87-L86,0),0)*$AA87</f>
        <v>0</v>
      </c>
      <c r="V87" s="48">
        <f ca="1" t="shared" si="402"/>
        <v>0</v>
      </c>
      <c r="W87" s="48">
        <f ca="1" t="shared" si="402"/>
        <v>1</v>
      </c>
      <c r="Y87" s="1"/>
      <c r="AA87" s="119">
        <f ca="1" t="shared" si="16"/>
        <v>1</v>
      </c>
      <c r="AB87" s="36">
        <f ca="1" t="shared" si="17"/>
        <v>3</v>
      </c>
      <c r="AC87" s="118">
        <f ca="1" t="shared" si="18"/>
        <v>1</v>
      </c>
      <c r="AE87" s="1"/>
      <c r="AG87" s="133">
        <f ca="1">VLOOKUP(F87,'Data Sources'!$L$3:$N$6,3,0)</f>
        <v>4</v>
      </c>
      <c r="AH87" s="134">
        <f ca="1">VLOOKUP(F87,'Data Sources'!$L$3:$O$6,4,0)</f>
        <v>1</v>
      </c>
      <c r="AI87" s="135">
        <f ca="1" t="shared" si="342"/>
        <v>3</v>
      </c>
      <c r="AK87" s="1"/>
      <c r="AU87" s="1"/>
      <c r="AZ87" s="153"/>
      <c r="BA87" s="29"/>
      <c r="BB87" s="1"/>
      <c r="BG87" s="153"/>
      <c r="BH87" s="29"/>
      <c r="BI87" s="1"/>
      <c r="BN87" s="153"/>
      <c r="BO87" s="29"/>
      <c r="BP87" s="1"/>
    </row>
    <row r="88" ht="14.25" customHeight="1" spans="1:68">
      <c r="A88" s="55">
        <f t="shared" si="21"/>
        <v>78</v>
      </c>
      <c r="B88" s="56">
        <f ca="1" t="shared" si="7"/>
        <v>0.495769105388458</v>
      </c>
      <c r="C88" s="56">
        <f ca="1">VLOOKUP(B88,'Data Sources'!$C:$E,3)</f>
        <v>1</v>
      </c>
      <c r="D88" s="57">
        <f ca="1" t="shared" si="8"/>
        <v>130</v>
      </c>
      <c r="E88" s="56">
        <f ca="1" t="shared" si="9"/>
        <v>0.730292942762113</v>
      </c>
      <c r="F88" s="56" t="str">
        <f ca="1">VLOOKUP(E88,'Data Sources'!$J$4:$O$6,3)</f>
        <v>Blended Drink</v>
      </c>
      <c r="G88" s="56">
        <f ca="1">VLOOKUP(E88,'Data Sources'!$J$4:$O$6,4)</f>
        <v>8</v>
      </c>
      <c r="H88" s="58">
        <f ca="1" t="shared" si="10"/>
        <v>1</v>
      </c>
      <c r="I88" s="58">
        <f ca="1" t="shared" ref="I88:K88" si="403">IF($H88=I$9,MAX(L87,$D88),L87)</f>
        <v>130</v>
      </c>
      <c r="J88" s="58">
        <f ca="1" t="shared" si="403"/>
        <v>130</v>
      </c>
      <c r="K88" s="58">
        <f ca="1" t="shared" si="403"/>
        <v>134</v>
      </c>
      <c r="L88" s="48">
        <f ca="1" t="shared" ref="L88:N88" si="404">IF($H88=L$9,I88+$G88,L87)</f>
        <v>138</v>
      </c>
      <c r="M88" s="48">
        <f ca="1" t="shared" si="404"/>
        <v>130</v>
      </c>
      <c r="N88" s="48">
        <f ca="1" t="shared" si="404"/>
        <v>134</v>
      </c>
      <c r="O88" s="79">
        <f ca="1" t="shared" ref="O88:Q88" si="405">+IF($H88=O$9,L88-$D88,0)</f>
        <v>8</v>
      </c>
      <c r="P88" s="79">
        <f ca="1" t="shared" si="405"/>
        <v>0</v>
      </c>
      <c r="Q88" s="79">
        <f ca="1" t="shared" si="405"/>
        <v>0</v>
      </c>
      <c r="R88" s="55">
        <f ca="1" t="shared" ref="R88:T88" si="406">+IF($H88=R$9,MAX(0,L88-$D88),0)*$AA88</f>
        <v>8</v>
      </c>
      <c r="S88" s="55">
        <f ca="1" t="shared" si="406"/>
        <v>0</v>
      </c>
      <c r="T88" s="55">
        <f ca="1" t="shared" si="406"/>
        <v>0</v>
      </c>
      <c r="U88" s="55">
        <f ca="1" t="shared" ref="U88:W88" si="407">IF($H88=U$9,MAX(I88-L87,0),0)*$AA88</f>
        <v>1</v>
      </c>
      <c r="V88" s="55">
        <f ca="1" t="shared" si="407"/>
        <v>0</v>
      </c>
      <c r="W88" s="55">
        <f ca="1" t="shared" si="407"/>
        <v>0</v>
      </c>
      <c r="Y88" s="1"/>
      <c r="AA88" s="119">
        <f ca="1" t="shared" si="16"/>
        <v>1</v>
      </c>
      <c r="AB88" s="36">
        <f ca="1" t="shared" si="17"/>
        <v>1</v>
      </c>
      <c r="AC88" s="118">
        <f ca="1" t="shared" si="18"/>
        <v>1</v>
      </c>
      <c r="AE88" s="1"/>
      <c r="AG88" s="133">
        <f ca="1">VLOOKUP(F88,'Data Sources'!$L$3:$N$6,3,0)</f>
        <v>5</v>
      </c>
      <c r="AH88" s="134">
        <f ca="1">VLOOKUP(F88,'Data Sources'!$L$3:$O$6,4,0)</f>
        <v>1.9</v>
      </c>
      <c r="AI88" s="135">
        <f ca="1" t="shared" si="342"/>
        <v>3.1</v>
      </c>
      <c r="AK88" s="1"/>
      <c r="AU88" s="1"/>
      <c r="AZ88" s="153"/>
      <c r="BA88" s="29"/>
      <c r="BB88" s="1"/>
      <c r="BG88" s="153"/>
      <c r="BH88" s="29"/>
      <c r="BI88" s="1"/>
      <c r="BN88" s="153"/>
      <c r="BO88" s="29"/>
      <c r="BP88" s="1"/>
    </row>
    <row r="89" ht="14.25" customHeight="1" spans="1:68">
      <c r="A89" s="48">
        <f t="shared" si="21"/>
        <v>79</v>
      </c>
      <c r="B89" s="49">
        <f ca="1" t="shared" si="7"/>
        <v>0.132773202617843</v>
      </c>
      <c r="C89" s="49">
        <f ca="1">VLOOKUP(B89,'Data Sources'!$C:$E,3)</f>
        <v>1</v>
      </c>
      <c r="D89" s="59">
        <f ca="1" t="shared" si="8"/>
        <v>131</v>
      </c>
      <c r="E89" s="49">
        <f ca="1" t="shared" si="9"/>
        <v>0.727035692376831</v>
      </c>
      <c r="F89" s="49" t="str">
        <f ca="1">VLOOKUP(E89,'Data Sources'!$J$4:$O$6,3)</f>
        <v>Blended Drink</v>
      </c>
      <c r="G89" s="49">
        <f ca="1">VLOOKUP(E89,'Data Sources'!$J$4:$O$6,4)</f>
        <v>8</v>
      </c>
      <c r="H89" s="54">
        <f ca="1" t="shared" si="10"/>
        <v>2</v>
      </c>
      <c r="I89" s="54">
        <f ca="1" t="shared" ref="I89:K89" si="408">IF($H89=I$9,MAX(L88,$D89),L88)</f>
        <v>138</v>
      </c>
      <c r="J89" s="54">
        <f ca="1" t="shared" si="408"/>
        <v>131</v>
      </c>
      <c r="K89" s="54">
        <f ca="1" t="shared" si="408"/>
        <v>134</v>
      </c>
      <c r="L89" s="48">
        <f ca="1" t="shared" ref="L89:N89" si="409">IF($H89=L$9,I89+$G89,L88)</f>
        <v>138</v>
      </c>
      <c r="M89" s="48">
        <f ca="1" t="shared" si="409"/>
        <v>139</v>
      </c>
      <c r="N89" s="48">
        <f ca="1" t="shared" si="409"/>
        <v>134</v>
      </c>
      <c r="O89" s="79">
        <f ca="1" t="shared" ref="O89:Q89" si="410">+IF($H89=O$9,L89-$D89,0)</f>
        <v>0</v>
      </c>
      <c r="P89" s="79">
        <f ca="1" t="shared" si="410"/>
        <v>8</v>
      </c>
      <c r="Q89" s="79">
        <f ca="1" t="shared" si="410"/>
        <v>0</v>
      </c>
      <c r="R89" s="48">
        <f ca="1" t="shared" ref="R89:T89" si="411">+IF($H89=R$9,MAX(0,L89-$D89),0)*$AA89</f>
        <v>0</v>
      </c>
      <c r="S89" s="48">
        <f ca="1" t="shared" si="411"/>
        <v>8</v>
      </c>
      <c r="T89" s="48">
        <f ca="1" t="shared" si="411"/>
        <v>0</v>
      </c>
      <c r="U89" s="48">
        <f ca="1" t="shared" ref="U89:W89" si="412">IF($H89=U$9,MAX(I89-L88,0),0)*$AA89</f>
        <v>0</v>
      </c>
      <c r="V89" s="48">
        <f ca="1" t="shared" si="412"/>
        <v>1</v>
      </c>
      <c r="W89" s="48">
        <f ca="1" t="shared" si="412"/>
        <v>0</v>
      </c>
      <c r="Y89" s="1"/>
      <c r="AA89" s="119">
        <f ca="1" t="shared" si="16"/>
        <v>1</v>
      </c>
      <c r="AB89" s="36">
        <f ca="1" t="shared" si="17"/>
        <v>2</v>
      </c>
      <c r="AC89" s="118">
        <f ca="1" t="shared" si="18"/>
        <v>1</v>
      </c>
      <c r="AE89" s="1"/>
      <c r="AG89" s="133">
        <f ca="1">VLOOKUP(F89,'Data Sources'!$L$3:$N$6,3,0)</f>
        <v>5</v>
      </c>
      <c r="AH89" s="134">
        <f ca="1">VLOOKUP(F89,'Data Sources'!$L$3:$O$6,4,0)</f>
        <v>1.9</v>
      </c>
      <c r="AI89" s="135">
        <f ca="1" t="shared" si="342"/>
        <v>3.1</v>
      </c>
      <c r="AK89" s="1"/>
      <c r="AU89" s="1"/>
      <c r="AZ89" s="153"/>
      <c r="BA89" s="29"/>
      <c r="BB89" s="1"/>
      <c r="BG89" s="153"/>
      <c r="BH89" s="29"/>
      <c r="BI89" s="1"/>
      <c r="BN89" s="153"/>
      <c r="BO89" s="29"/>
      <c r="BP89" s="1"/>
    </row>
    <row r="90" ht="14.25" customHeight="1" spans="1:68">
      <c r="A90" s="55">
        <f t="shared" si="21"/>
        <v>80</v>
      </c>
      <c r="B90" s="56">
        <f ca="1" t="shared" si="7"/>
        <v>0.248028252201986</v>
      </c>
      <c r="C90" s="56">
        <f ca="1">VLOOKUP(B90,'Data Sources'!$C:$E,3)</f>
        <v>1</v>
      </c>
      <c r="D90" s="57">
        <f ca="1" t="shared" si="8"/>
        <v>132</v>
      </c>
      <c r="E90" s="56">
        <f ca="1" t="shared" si="9"/>
        <v>0.363081081506607</v>
      </c>
      <c r="F90" s="56" t="str">
        <f ca="1">VLOOKUP(E90,'Data Sources'!$J$4:$O$6,3)</f>
        <v>Hot Coffee</v>
      </c>
      <c r="G90" s="56">
        <f ca="1">VLOOKUP(E90,'Data Sources'!$J$4:$O$6,4)</f>
        <v>2</v>
      </c>
      <c r="H90" s="58">
        <f ca="1" t="shared" si="10"/>
        <v>3</v>
      </c>
      <c r="I90" s="58">
        <f ca="1" t="shared" ref="I90:K90" si="413">IF($H90=I$9,MAX(L89,$D90),L89)</f>
        <v>138</v>
      </c>
      <c r="J90" s="58">
        <f ca="1" t="shared" si="413"/>
        <v>139</v>
      </c>
      <c r="K90" s="58">
        <f ca="1" t="shared" si="413"/>
        <v>134</v>
      </c>
      <c r="L90" s="48">
        <f ca="1" t="shared" ref="L90:N90" si="414">IF($H90=L$9,I90+$G90,L89)</f>
        <v>138</v>
      </c>
      <c r="M90" s="48">
        <f ca="1" t="shared" si="414"/>
        <v>139</v>
      </c>
      <c r="N90" s="48">
        <f ca="1" t="shared" si="414"/>
        <v>136</v>
      </c>
      <c r="O90" s="79">
        <f ca="1" t="shared" ref="O90:Q90" si="415">+IF($H90=O$9,L90-$D90,0)</f>
        <v>0</v>
      </c>
      <c r="P90" s="79">
        <f ca="1" t="shared" si="415"/>
        <v>0</v>
      </c>
      <c r="Q90" s="79">
        <f ca="1" t="shared" si="415"/>
        <v>4</v>
      </c>
      <c r="R90" s="55">
        <f ca="1" t="shared" ref="R90:T90" si="416">+IF($H90=R$9,MAX(0,L90-$D90),0)*$AA90</f>
        <v>0</v>
      </c>
      <c r="S90" s="55">
        <f ca="1" t="shared" si="416"/>
        <v>0</v>
      </c>
      <c r="T90" s="55">
        <f ca="1" t="shared" si="416"/>
        <v>4</v>
      </c>
      <c r="U90" s="55">
        <f ca="1" t="shared" ref="U90:W90" si="417">IF($H90=U$9,MAX(I90-L89,0),0)*$AA90</f>
        <v>0</v>
      </c>
      <c r="V90" s="55">
        <f ca="1" t="shared" si="417"/>
        <v>0</v>
      </c>
      <c r="W90" s="55">
        <f ca="1" t="shared" si="417"/>
        <v>0</v>
      </c>
      <c r="Y90" s="1"/>
      <c r="AA90" s="119">
        <f ca="1" t="shared" si="16"/>
        <v>1</v>
      </c>
      <c r="AB90" s="36">
        <f ca="1" t="shared" si="17"/>
        <v>3</v>
      </c>
      <c r="AC90" s="118">
        <f ca="1" t="shared" si="18"/>
        <v>1</v>
      </c>
      <c r="AE90" s="1"/>
      <c r="AG90" s="133">
        <f ca="1">VLOOKUP(F90,'Data Sources'!$L$3:$N$6,3,0)</f>
        <v>4</v>
      </c>
      <c r="AH90" s="134">
        <f ca="1">VLOOKUP(F90,'Data Sources'!$L$3:$O$6,4,0)</f>
        <v>1.2</v>
      </c>
      <c r="AI90" s="135">
        <f ca="1" t="shared" si="342"/>
        <v>2.8</v>
      </c>
      <c r="AK90" s="1"/>
      <c r="AU90" s="1"/>
      <c r="AZ90" s="153"/>
      <c r="BA90" s="29"/>
      <c r="BB90" s="1"/>
      <c r="BG90" s="153"/>
      <c r="BH90" s="29"/>
      <c r="BI90" s="1"/>
      <c r="BN90" s="153"/>
      <c r="BO90" s="29"/>
      <c r="BP90" s="1"/>
    </row>
    <row r="91" ht="14.25" customHeight="1" spans="1:68">
      <c r="A91" s="48">
        <f t="shared" si="21"/>
        <v>81</v>
      </c>
      <c r="B91" s="49">
        <f ca="1" t="shared" si="7"/>
        <v>0.469383434462202</v>
      </c>
      <c r="C91" s="49">
        <f ca="1">VLOOKUP(B91,'Data Sources'!$C:$E,3)</f>
        <v>1</v>
      </c>
      <c r="D91" s="59">
        <f ca="1" t="shared" si="8"/>
        <v>133</v>
      </c>
      <c r="E91" s="49">
        <f ca="1" t="shared" si="9"/>
        <v>0.00600049245449674</v>
      </c>
      <c r="F91" s="49" t="str">
        <f ca="1">VLOOKUP(E91,'Data Sources'!$J$4:$O$6,3)</f>
        <v>Hot Coffee</v>
      </c>
      <c r="G91" s="49">
        <f ca="1">VLOOKUP(E91,'Data Sources'!$J$4:$O$6,4)</f>
        <v>2</v>
      </c>
      <c r="H91" s="54">
        <f ca="1" t="shared" si="10"/>
        <v>3</v>
      </c>
      <c r="I91" s="54">
        <f ca="1" t="shared" ref="I91:K91" si="418">IF($H91=I$9,MAX(L90,$D91),L90)</f>
        <v>138</v>
      </c>
      <c r="J91" s="54">
        <f ca="1" t="shared" si="418"/>
        <v>139</v>
      </c>
      <c r="K91" s="54">
        <f ca="1" t="shared" si="418"/>
        <v>136</v>
      </c>
      <c r="L91" s="48">
        <f ca="1" t="shared" ref="L91:N91" si="419">IF($H91=L$9,I91+$G91,L90)</f>
        <v>138</v>
      </c>
      <c r="M91" s="48">
        <f ca="1" t="shared" si="419"/>
        <v>139</v>
      </c>
      <c r="N91" s="48">
        <f ca="1" t="shared" si="419"/>
        <v>138</v>
      </c>
      <c r="O91" s="79">
        <f ca="1" t="shared" ref="O91:Q91" si="420">+IF($H91=O$9,L91-$D91,0)</f>
        <v>0</v>
      </c>
      <c r="P91" s="79">
        <f ca="1" t="shared" si="420"/>
        <v>0</v>
      </c>
      <c r="Q91" s="79">
        <f ca="1" t="shared" si="420"/>
        <v>5</v>
      </c>
      <c r="R91" s="48">
        <f ca="1" t="shared" ref="R91:T91" si="421">+IF($H91=R$9,MAX(0,L91-$D91),0)*$AA91</f>
        <v>0</v>
      </c>
      <c r="S91" s="48">
        <f ca="1" t="shared" si="421"/>
        <v>0</v>
      </c>
      <c r="T91" s="48">
        <f ca="1" t="shared" si="421"/>
        <v>5</v>
      </c>
      <c r="U91" s="48">
        <f ca="1" t="shared" ref="U91:W91" si="422">IF($H91=U$9,MAX(I91-L90,0),0)*$AA91</f>
        <v>0</v>
      </c>
      <c r="V91" s="48">
        <f ca="1" t="shared" si="422"/>
        <v>0</v>
      </c>
      <c r="W91" s="48">
        <f ca="1" t="shared" si="422"/>
        <v>0</v>
      </c>
      <c r="Y91" s="1"/>
      <c r="AA91" s="119">
        <f ca="1" t="shared" si="16"/>
        <v>1</v>
      </c>
      <c r="AB91" s="36">
        <f ca="1" t="shared" si="17"/>
        <v>3</v>
      </c>
      <c r="AC91" s="118">
        <f ca="1" t="shared" si="18"/>
        <v>1</v>
      </c>
      <c r="AE91" s="1"/>
      <c r="AG91" s="133">
        <f ca="1">VLOOKUP(F91,'Data Sources'!$L$3:$N$6,3,0)</f>
        <v>4</v>
      </c>
      <c r="AH91" s="134">
        <f ca="1">VLOOKUP(F91,'Data Sources'!$L$3:$O$6,4,0)</f>
        <v>1.2</v>
      </c>
      <c r="AI91" s="135">
        <f ca="1" t="shared" si="342"/>
        <v>2.8</v>
      </c>
      <c r="AK91" s="1"/>
      <c r="AU91" s="1"/>
      <c r="AZ91" s="153"/>
      <c r="BA91" s="29"/>
      <c r="BB91" s="1"/>
      <c r="BG91" s="153"/>
      <c r="BH91" s="29"/>
      <c r="BI91" s="1"/>
      <c r="BN91" s="153"/>
      <c r="BO91" s="29"/>
      <c r="BP91" s="1"/>
    </row>
    <row r="92" ht="14.25" customHeight="1" spans="1:68">
      <c r="A92" s="55">
        <f t="shared" si="21"/>
        <v>82</v>
      </c>
      <c r="B92" s="56">
        <f ca="1" t="shared" si="7"/>
        <v>0.879588809124708</v>
      </c>
      <c r="C92" s="56">
        <f ca="1">VLOOKUP(B92,'Data Sources'!$C:$E,3)</f>
        <v>3</v>
      </c>
      <c r="D92" s="57">
        <f ca="1" t="shared" si="8"/>
        <v>136</v>
      </c>
      <c r="E92" s="56">
        <f ca="1" t="shared" si="9"/>
        <v>0.411032785146626</v>
      </c>
      <c r="F92" s="56" t="str">
        <f ca="1">VLOOKUP(E92,'Data Sources'!$J$4:$O$6,3)</f>
        <v>Hot Coffee</v>
      </c>
      <c r="G92" s="56">
        <f ca="1">VLOOKUP(E92,'Data Sources'!$J$4:$O$6,4)</f>
        <v>2</v>
      </c>
      <c r="H92" s="58">
        <f ca="1" t="shared" si="10"/>
        <v>1</v>
      </c>
      <c r="I92" s="58">
        <f ca="1" t="shared" ref="I92:K92" si="423">IF($H92=I$9,MAX(L91,$D92),L91)</f>
        <v>138</v>
      </c>
      <c r="J92" s="58">
        <f ca="1" t="shared" si="423"/>
        <v>139</v>
      </c>
      <c r="K92" s="58">
        <f ca="1" t="shared" si="423"/>
        <v>138</v>
      </c>
      <c r="L92" s="48">
        <f ca="1" t="shared" ref="L92:N92" si="424">IF($H92=L$9,I92+$G92,L91)</f>
        <v>140</v>
      </c>
      <c r="M92" s="48">
        <f ca="1" t="shared" si="424"/>
        <v>139</v>
      </c>
      <c r="N92" s="48">
        <f ca="1" t="shared" si="424"/>
        <v>138</v>
      </c>
      <c r="O92" s="79">
        <f ca="1" t="shared" ref="O92:Q92" si="425">+IF($H92=O$9,L92-$D92,0)</f>
        <v>4</v>
      </c>
      <c r="P92" s="79">
        <f ca="1" t="shared" si="425"/>
        <v>0</v>
      </c>
      <c r="Q92" s="79">
        <f ca="1" t="shared" si="425"/>
        <v>0</v>
      </c>
      <c r="R92" s="55">
        <f ca="1" t="shared" ref="R92:T92" si="426">+IF($H92=R$9,MAX(0,L92-$D92),0)*$AA92</f>
        <v>4</v>
      </c>
      <c r="S92" s="55">
        <f ca="1" t="shared" si="426"/>
        <v>0</v>
      </c>
      <c r="T92" s="55">
        <f ca="1" t="shared" si="426"/>
        <v>0</v>
      </c>
      <c r="U92" s="55">
        <f ca="1" t="shared" ref="U92:W92" si="427">IF($H92=U$9,MAX(I92-L91,0),0)*$AA92</f>
        <v>0</v>
      </c>
      <c r="V92" s="55">
        <f ca="1" t="shared" si="427"/>
        <v>0</v>
      </c>
      <c r="W92" s="55">
        <f ca="1" t="shared" si="427"/>
        <v>0</v>
      </c>
      <c r="Y92" s="1"/>
      <c r="AA92" s="119">
        <f ca="1" t="shared" si="16"/>
        <v>1</v>
      </c>
      <c r="AB92" s="36">
        <f ca="1" t="shared" si="17"/>
        <v>1</v>
      </c>
      <c r="AC92" s="118">
        <f ca="1" t="shared" si="18"/>
        <v>1</v>
      </c>
      <c r="AE92" s="1"/>
      <c r="AG92" s="133">
        <f ca="1">VLOOKUP(F92,'Data Sources'!$L$3:$N$6,3,0)</f>
        <v>4</v>
      </c>
      <c r="AH92" s="134">
        <f ca="1">VLOOKUP(F92,'Data Sources'!$L$3:$O$6,4,0)</f>
        <v>1.2</v>
      </c>
      <c r="AI92" s="135">
        <f ca="1" t="shared" si="342"/>
        <v>2.8</v>
      </c>
      <c r="AK92" s="1"/>
      <c r="AU92" s="1"/>
      <c r="AZ92" s="153"/>
      <c r="BA92" s="29"/>
      <c r="BB92" s="1"/>
      <c r="BG92" s="153"/>
      <c r="BH92" s="29"/>
      <c r="BI92" s="1"/>
      <c r="BN92" s="153"/>
      <c r="BO92" s="29"/>
      <c r="BP92" s="1"/>
    </row>
    <row r="93" ht="14.25" customHeight="1" spans="1:68">
      <c r="A93" s="48">
        <f t="shared" si="21"/>
        <v>83</v>
      </c>
      <c r="B93" s="49">
        <f ca="1" t="shared" si="7"/>
        <v>0.611358554570854</v>
      </c>
      <c r="C93" s="49">
        <f ca="1">VLOOKUP(B93,'Data Sources'!$C:$E,3)</f>
        <v>2</v>
      </c>
      <c r="D93" s="59">
        <f ca="1" t="shared" si="8"/>
        <v>138</v>
      </c>
      <c r="E93" s="49">
        <f ca="1" t="shared" si="9"/>
        <v>0.621380671040618</v>
      </c>
      <c r="F93" s="49" t="str">
        <f ca="1">VLOOKUP(E93,'Data Sources'!$J$4:$O$6,3)</f>
        <v>Cold Coffee</v>
      </c>
      <c r="G93" s="49">
        <f ca="1">VLOOKUP(E93,'Data Sources'!$J$4:$O$6,4)</f>
        <v>5</v>
      </c>
      <c r="H93" s="54">
        <f ca="1" t="shared" si="10"/>
        <v>3</v>
      </c>
      <c r="I93" s="54">
        <f ca="1" t="shared" ref="I93:K93" si="428">IF($H93=I$9,MAX(L92,$D93),L92)</f>
        <v>140</v>
      </c>
      <c r="J93" s="54">
        <f ca="1" t="shared" si="428"/>
        <v>139</v>
      </c>
      <c r="K93" s="54">
        <f ca="1" t="shared" si="428"/>
        <v>138</v>
      </c>
      <c r="L93" s="48">
        <f ca="1" t="shared" ref="L93:N93" si="429">IF($H93=L$9,I93+$G93,L92)</f>
        <v>140</v>
      </c>
      <c r="M93" s="48">
        <f ca="1" t="shared" si="429"/>
        <v>139</v>
      </c>
      <c r="N93" s="48">
        <f ca="1" t="shared" si="429"/>
        <v>143</v>
      </c>
      <c r="O93" s="79">
        <f ca="1" t="shared" ref="O93:Q93" si="430">+IF($H93=O$9,L93-$D93,0)</f>
        <v>0</v>
      </c>
      <c r="P93" s="79">
        <f ca="1" t="shared" si="430"/>
        <v>0</v>
      </c>
      <c r="Q93" s="79">
        <f ca="1" t="shared" si="430"/>
        <v>5</v>
      </c>
      <c r="R93" s="48">
        <f ca="1" t="shared" ref="R93:T93" si="431">+IF($H93=R$9,MAX(0,L93-$D93),0)*$AA93</f>
        <v>0</v>
      </c>
      <c r="S93" s="48">
        <f ca="1" t="shared" si="431"/>
        <v>0</v>
      </c>
      <c r="T93" s="48">
        <f ca="1" t="shared" si="431"/>
        <v>5</v>
      </c>
      <c r="U93" s="48">
        <f ca="1" t="shared" ref="U93:W93" si="432">IF($H93=U$9,MAX(I93-L92,0),0)*$AA93</f>
        <v>0</v>
      </c>
      <c r="V93" s="48">
        <f ca="1" t="shared" si="432"/>
        <v>0</v>
      </c>
      <c r="W93" s="48">
        <f ca="1" t="shared" si="432"/>
        <v>0</v>
      </c>
      <c r="Y93" s="1"/>
      <c r="AA93" s="119">
        <f ca="1" t="shared" si="16"/>
        <v>1</v>
      </c>
      <c r="AB93" s="36">
        <f ca="1" t="shared" si="17"/>
        <v>3</v>
      </c>
      <c r="AC93" s="118">
        <f ca="1" t="shared" si="18"/>
        <v>1</v>
      </c>
      <c r="AE93" s="1"/>
      <c r="AG93" s="133">
        <f ca="1">VLOOKUP(F93,'Data Sources'!$L$3:$N$6,3,0)</f>
        <v>4</v>
      </c>
      <c r="AH93" s="134">
        <f ca="1">VLOOKUP(F93,'Data Sources'!$L$3:$O$6,4,0)</f>
        <v>1</v>
      </c>
      <c r="AI93" s="135">
        <f ca="1" t="shared" si="342"/>
        <v>3</v>
      </c>
      <c r="AK93" s="1"/>
      <c r="AU93" s="1"/>
      <c r="AZ93" s="153"/>
      <c r="BA93" s="29"/>
      <c r="BB93" s="1"/>
      <c r="BG93" s="153"/>
      <c r="BH93" s="29"/>
      <c r="BI93" s="1"/>
      <c r="BN93" s="153"/>
      <c r="BO93" s="29"/>
      <c r="BP93" s="1"/>
    </row>
    <row r="94" ht="14.25" customHeight="1" spans="1:68">
      <c r="A94" s="55">
        <f t="shared" si="21"/>
        <v>84</v>
      </c>
      <c r="B94" s="56">
        <f ca="1" t="shared" si="7"/>
        <v>0.823663939075274</v>
      </c>
      <c r="C94" s="56">
        <f ca="1">VLOOKUP(B94,'Data Sources'!$C:$E,3)</f>
        <v>2</v>
      </c>
      <c r="D94" s="57">
        <f ca="1" t="shared" si="8"/>
        <v>140</v>
      </c>
      <c r="E94" s="56">
        <f ca="1" t="shared" si="9"/>
        <v>0.675595436405388</v>
      </c>
      <c r="F94" s="56" t="str">
        <f ca="1">VLOOKUP(E94,'Data Sources'!$J$4:$O$6,3)</f>
        <v>Cold Coffee</v>
      </c>
      <c r="G94" s="56">
        <f ca="1">VLOOKUP(E94,'Data Sources'!$J$4:$O$6,4)</f>
        <v>5</v>
      </c>
      <c r="H94" s="58">
        <f ca="1" t="shared" si="10"/>
        <v>2</v>
      </c>
      <c r="I94" s="58">
        <f ca="1" t="shared" ref="I94:K94" si="433">IF($H94=I$9,MAX(L93,$D94),L93)</f>
        <v>140</v>
      </c>
      <c r="J94" s="58">
        <f ca="1" t="shared" si="433"/>
        <v>140</v>
      </c>
      <c r="K94" s="58">
        <f ca="1" t="shared" si="433"/>
        <v>143</v>
      </c>
      <c r="L94" s="48">
        <f ca="1" t="shared" ref="L94:N94" si="434">IF($H94=L$9,I94+$G94,L93)</f>
        <v>140</v>
      </c>
      <c r="M94" s="48">
        <f ca="1" t="shared" si="434"/>
        <v>145</v>
      </c>
      <c r="N94" s="48">
        <f ca="1" t="shared" si="434"/>
        <v>143</v>
      </c>
      <c r="O94" s="79">
        <f ca="1" t="shared" ref="O94:Q94" si="435">+IF($H94=O$9,L94-$D94,0)</f>
        <v>0</v>
      </c>
      <c r="P94" s="79">
        <f ca="1" t="shared" si="435"/>
        <v>5</v>
      </c>
      <c r="Q94" s="79">
        <f ca="1" t="shared" si="435"/>
        <v>0</v>
      </c>
      <c r="R94" s="55">
        <f ca="1" t="shared" ref="R94:T94" si="436">+IF($H94=R$9,MAX(0,L94-$D94),0)*$AA94</f>
        <v>0</v>
      </c>
      <c r="S94" s="55">
        <f ca="1" t="shared" si="436"/>
        <v>5</v>
      </c>
      <c r="T94" s="55">
        <f ca="1" t="shared" si="436"/>
        <v>0</v>
      </c>
      <c r="U94" s="55">
        <f ca="1" t="shared" ref="U94:W94" si="437">IF($H94=U$9,MAX(I94-L93,0),0)*$AA94</f>
        <v>0</v>
      </c>
      <c r="V94" s="55">
        <f ca="1" t="shared" si="437"/>
        <v>1</v>
      </c>
      <c r="W94" s="55">
        <f ca="1" t="shared" si="437"/>
        <v>0</v>
      </c>
      <c r="Y94" s="1"/>
      <c r="AA94" s="119">
        <f ca="1" t="shared" si="16"/>
        <v>1</v>
      </c>
      <c r="AB94" s="36">
        <f ca="1" t="shared" si="17"/>
        <v>2</v>
      </c>
      <c r="AC94" s="118">
        <f ca="1" t="shared" si="18"/>
        <v>1</v>
      </c>
      <c r="AE94" s="1"/>
      <c r="AG94" s="133">
        <f ca="1">VLOOKUP(F94,'Data Sources'!$L$3:$N$6,3,0)</f>
        <v>4</v>
      </c>
      <c r="AH94" s="134">
        <f ca="1">VLOOKUP(F94,'Data Sources'!$L$3:$O$6,4,0)</f>
        <v>1</v>
      </c>
      <c r="AI94" s="135">
        <f ca="1" t="shared" si="342"/>
        <v>3</v>
      </c>
      <c r="AK94" s="1"/>
      <c r="AU94" s="1"/>
      <c r="AZ94" s="153"/>
      <c r="BA94" s="29"/>
      <c r="BB94" s="1"/>
      <c r="BG94" s="153"/>
      <c r="BH94" s="29"/>
      <c r="BI94" s="1"/>
      <c r="BN94" s="153"/>
      <c r="BO94" s="29"/>
      <c r="BP94" s="1"/>
    </row>
    <row r="95" ht="14.25" customHeight="1" spans="1:68">
      <c r="A95" s="48">
        <f t="shared" si="21"/>
        <v>85</v>
      </c>
      <c r="B95" s="49">
        <f ca="1" t="shared" si="7"/>
        <v>0.503276260567038</v>
      </c>
      <c r="C95" s="49">
        <f ca="1">VLOOKUP(B95,'Data Sources'!$C:$E,3)</f>
        <v>2</v>
      </c>
      <c r="D95" s="59">
        <f ca="1" t="shared" si="8"/>
        <v>142</v>
      </c>
      <c r="E95" s="49">
        <f ca="1" t="shared" si="9"/>
        <v>0.437461300715282</v>
      </c>
      <c r="F95" s="49" t="str">
        <f ca="1">VLOOKUP(E95,'Data Sources'!$J$4:$O$6,3)</f>
        <v>Hot Coffee</v>
      </c>
      <c r="G95" s="49">
        <f ca="1">VLOOKUP(E95,'Data Sources'!$J$4:$O$6,4)</f>
        <v>2</v>
      </c>
      <c r="H95" s="54">
        <f ca="1" t="shared" si="10"/>
        <v>1</v>
      </c>
      <c r="I95" s="54">
        <f ca="1" t="shared" ref="I95:K95" si="438">IF($H95=I$9,MAX(L94,$D95),L94)</f>
        <v>142</v>
      </c>
      <c r="J95" s="54">
        <f ca="1" t="shared" si="438"/>
        <v>145</v>
      </c>
      <c r="K95" s="54">
        <f ca="1" t="shared" si="438"/>
        <v>143</v>
      </c>
      <c r="L95" s="48">
        <f ca="1" t="shared" ref="L95:N95" si="439">IF($H95=L$9,I95+$G95,L94)</f>
        <v>144</v>
      </c>
      <c r="M95" s="48">
        <f ca="1" t="shared" si="439"/>
        <v>145</v>
      </c>
      <c r="N95" s="48">
        <f ca="1" t="shared" si="439"/>
        <v>143</v>
      </c>
      <c r="O95" s="79">
        <f ca="1" t="shared" ref="O95:Q95" si="440">+IF($H95=O$9,L95-$D95,0)</f>
        <v>2</v>
      </c>
      <c r="P95" s="79">
        <f ca="1" t="shared" si="440"/>
        <v>0</v>
      </c>
      <c r="Q95" s="79">
        <f ca="1" t="shared" si="440"/>
        <v>0</v>
      </c>
      <c r="R95" s="48">
        <f ca="1" t="shared" ref="R95:T95" si="441">+IF($H95=R$9,MAX(0,L95-$D95),0)*$AA95</f>
        <v>2</v>
      </c>
      <c r="S95" s="48">
        <f ca="1" t="shared" si="441"/>
        <v>0</v>
      </c>
      <c r="T95" s="48">
        <f ca="1" t="shared" si="441"/>
        <v>0</v>
      </c>
      <c r="U95" s="48">
        <f ca="1" t="shared" ref="U95:W95" si="442">IF($H95=U$9,MAX(I95-L94,0),0)*$AA95</f>
        <v>2</v>
      </c>
      <c r="V95" s="48">
        <f ca="1" t="shared" si="442"/>
        <v>0</v>
      </c>
      <c r="W95" s="48">
        <f ca="1" t="shared" si="442"/>
        <v>0</v>
      </c>
      <c r="Y95" s="1"/>
      <c r="AA95" s="119">
        <f ca="1" t="shared" si="16"/>
        <v>1</v>
      </c>
      <c r="AB95" s="36">
        <f ca="1" t="shared" si="17"/>
        <v>1</v>
      </c>
      <c r="AC95" s="118">
        <f ca="1" t="shared" si="18"/>
        <v>1</v>
      </c>
      <c r="AE95" s="1"/>
      <c r="AG95" s="133">
        <f ca="1">VLOOKUP(F95,'Data Sources'!$L$3:$N$6,3,0)</f>
        <v>4</v>
      </c>
      <c r="AH95" s="134">
        <f ca="1">VLOOKUP(F95,'Data Sources'!$L$3:$O$6,4,0)</f>
        <v>1.2</v>
      </c>
      <c r="AI95" s="135">
        <f ca="1" t="shared" si="342"/>
        <v>2.8</v>
      </c>
      <c r="AK95" s="1"/>
      <c r="AU95" s="1"/>
      <c r="AZ95" s="153"/>
      <c r="BA95" s="29"/>
      <c r="BB95" s="1"/>
      <c r="BG95" s="153"/>
      <c r="BH95" s="29"/>
      <c r="BI95" s="1"/>
      <c r="BN95" s="153"/>
      <c r="BO95" s="29"/>
      <c r="BP95" s="1"/>
    </row>
    <row r="96" ht="14.25" customHeight="1" spans="1:68">
      <c r="A96" s="55">
        <f t="shared" si="21"/>
        <v>86</v>
      </c>
      <c r="B96" s="56">
        <f ca="1" t="shared" si="7"/>
        <v>0.118976566226382</v>
      </c>
      <c r="C96" s="56">
        <f ca="1">VLOOKUP(B96,'Data Sources'!$C:$E,3)</f>
        <v>1</v>
      </c>
      <c r="D96" s="57">
        <f ca="1" t="shared" si="8"/>
        <v>143</v>
      </c>
      <c r="E96" s="56">
        <f ca="1" t="shared" si="9"/>
        <v>0.939875946009715</v>
      </c>
      <c r="F96" s="56" t="str">
        <f ca="1">VLOOKUP(E96,'Data Sources'!$J$4:$O$6,3)</f>
        <v>Blended Drink</v>
      </c>
      <c r="G96" s="56">
        <f ca="1">VLOOKUP(E96,'Data Sources'!$J$4:$O$6,4)</f>
        <v>8</v>
      </c>
      <c r="H96" s="58">
        <f ca="1" t="shared" si="10"/>
        <v>3</v>
      </c>
      <c r="I96" s="58">
        <f ca="1" t="shared" ref="I96:K96" si="443">IF($H96=I$9,MAX(L95,$D96),L95)</f>
        <v>144</v>
      </c>
      <c r="J96" s="58">
        <f ca="1" t="shared" si="443"/>
        <v>145</v>
      </c>
      <c r="K96" s="58">
        <f ca="1" t="shared" si="443"/>
        <v>143</v>
      </c>
      <c r="L96" s="48">
        <f ca="1" t="shared" ref="L96:N96" si="444">IF($H96=L$9,I96+$G96,L95)</f>
        <v>144</v>
      </c>
      <c r="M96" s="48">
        <f ca="1" t="shared" si="444"/>
        <v>145</v>
      </c>
      <c r="N96" s="48">
        <f ca="1" t="shared" si="444"/>
        <v>151</v>
      </c>
      <c r="O96" s="79">
        <f ca="1" t="shared" ref="O96:Q96" si="445">+IF($H96=O$9,L96-$D96,0)</f>
        <v>0</v>
      </c>
      <c r="P96" s="79">
        <f ca="1" t="shared" si="445"/>
        <v>0</v>
      </c>
      <c r="Q96" s="79">
        <f ca="1" t="shared" si="445"/>
        <v>8</v>
      </c>
      <c r="R96" s="55">
        <f ca="1" t="shared" ref="R96:T96" si="446">+IF($H96=R$9,MAX(0,L96-$D96),0)*$AA96</f>
        <v>0</v>
      </c>
      <c r="S96" s="55">
        <f ca="1" t="shared" si="446"/>
        <v>0</v>
      </c>
      <c r="T96" s="55">
        <f ca="1" t="shared" si="446"/>
        <v>8</v>
      </c>
      <c r="U96" s="55">
        <f ca="1" t="shared" ref="U96:W96" si="447">IF($H96=U$9,MAX(I96-L95,0),0)*$AA96</f>
        <v>0</v>
      </c>
      <c r="V96" s="55">
        <f ca="1" t="shared" si="447"/>
        <v>0</v>
      </c>
      <c r="W96" s="55">
        <f ca="1" t="shared" si="447"/>
        <v>0</v>
      </c>
      <c r="Y96" s="1"/>
      <c r="AA96" s="119">
        <f ca="1" t="shared" si="16"/>
        <v>1</v>
      </c>
      <c r="AB96" s="36">
        <f ca="1" t="shared" si="17"/>
        <v>3</v>
      </c>
      <c r="AC96" s="118">
        <f ca="1" t="shared" si="18"/>
        <v>1</v>
      </c>
      <c r="AE96" s="1"/>
      <c r="AG96" s="133">
        <f ca="1">VLOOKUP(F96,'Data Sources'!$L$3:$N$6,3,0)</f>
        <v>5</v>
      </c>
      <c r="AH96" s="134">
        <f ca="1">VLOOKUP(F96,'Data Sources'!$L$3:$O$6,4,0)</f>
        <v>1.9</v>
      </c>
      <c r="AI96" s="135">
        <f ca="1" t="shared" si="342"/>
        <v>3.1</v>
      </c>
      <c r="AK96" s="1"/>
      <c r="AU96" s="1"/>
      <c r="AZ96" s="153"/>
      <c r="BA96" s="29"/>
      <c r="BB96" s="1"/>
      <c r="BG96" s="153"/>
      <c r="BH96" s="29"/>
      <c r="BI96" s="1"/>
      <c r="BN96" s="153"/>
      <c r="BO96" s="29"/>
      <c r="BP96" s="1"/>
    </row>
    <row r="97" ht="14.25" customHeight="1" spans="1:68">
      <c r="A97" s="48">
        <f t="shared" si="21"/>
        <v>87</v>
      </c>
      <c r="B97" s="49">
        <f ca="1" t="shared" si="7"/>
        <v>0.709067887054144</v>
      </c>
      <c r="C97" s="49">
        <f ca="1">VLOOKUP(B97,'Data Sources'!$C:$E,3)</f>
        <v>2</v>
      </c>
      <c r="D97" s="59">
        <f ca="1" t="shared" si="8"/>
        <v>145</v>
      </c>
      <c r="E97" s="49">
        <f ca="1" t="shared" si="9"/>
        <v>0.822082151395525</v>
      </c>
      <c r="F97" s="49" t="str">
        <f ca="1">VLOOKUP(E97,'Data Sources'!$J$4:$O$6,3)</f>
        <v>Blended Drink</v>
      </c>
      <c r="G97" s="49">
        <f ca="1">VLOOKUP(E97,'Data Sources'!$J$4:$O$6,4)</f>
        <v>8</v>
      </c>
      <c r="H97" s="54">
        <f ca="1" t="shared" si="10"/>
        <v>1</v>
      </c>
      <c r="I97" s="54">
        <f ca="1" t="shared" ref="I97:K97" si="448">IF($H97=I$9,MAX(L96,$D97),L96)</f>
        <v>145</v>
      </c>
      <c r="J97" s="54">
        <f ca="1" t="shared" si="448"/>
        <v>145</v>
      </c>
      <c r="K97" s="54">
        <f ca="1" t="shared" si="448"/>
        <v>151</v>
      </c>
      <c r="L97" s="48">
        <f ca="1" t="shared" ref="L97:N97" si="449">IF($H97=L$9,I97+$G97,L96)</f>
        <v>153</v>
      </c>
      <c r="M97" s="48">
        <f ca="1" t="shared" si="449"/>
        <v>145</v>
      </c>
      <c r="N97" s="48">
        <f ca="1" t="shared" si="449"/>
        <v>151</v>
      </c>
      <c r="O97" s="79">
        <f ca="1" t="shared" ref="O97:Q97" si="450">+IF($H97=O$9,L97-$D97,0)</f>
        <v>8</v>
      </c>
      <c r="P97" s="79">
        <f ca="1" t="shared" si="450"/>
        <v>0</v>
      </c>
      <c r="Q97" s="79">
        <f ca="1" t="shared" si="450"/>
        <v>0</v>
      </c>
      <c r="R97" s="48">
        <f ca="1" t="shared" ref="R97:T97" si="451">+IF($H97=R$9,MAX(0,L97-$D97),0)*$AA97</f>
        <v>8</v>
      </c>
      <c r="S97" s="48">
        <f ca="1" t="shared" si="451"/>
        <v>0</v>
      </c>
      <c r="T97" s="48">
        <f ca="1" t="shared" si="451"/>
        <v>0</v>
      </c>
      <c r="U97" s="48">
        <f ca="1" t="shared" ref="U97:W97" si="452">IF($H97=U$9,MAX(I97-L96,0),0)*$AA97</f>
        <v>1</v>
      </c>
      <c r="V97" s="48">
        <f ca="1" t="shared" si="452"/>
        <v>0</v>
      </c>
      <c r="W97" s="48">
        <f ca="1" t="shared" si="452"/>
        <v>0</v>
      </c>
      <c r="Y97" s="1"/>
      <c r="AA97" s="119">
        <f ca="1" t="shared" si="16"/>
        <v>1</v>
      </c>
      <c r="AB97" s="36">
        <f ca="1" t="shared" si="17"/>
        <v>1</v>
      </c>
      <c r="AC97" s="118">
        <f ca="1" t="shared" si="18"/>
        <v>1</v>
      </c>
      <c r="AE97" s="1"/>
      <c r="AG97" s="133">
        <f ca="1">VLOOKUP(F97,'Data Sources'!$L$3:$N$6,3,0)</f>
        <v>5</v>
      </c>
      <c r="AH97" s="134">
        <f ca="1">VLOOKUP(F97,'Data Sources'!$L$3:$O$6,4,0)</f>
        <v>1.9</v>
      </c>
      <c r="AI97" s="135">
        <f ca="1" t="shared" si="342"/>
        <v>3.1</v>
      </c>
      <c r="AK97" s="1"/>
      <c r="AU97" s="1"/>
      <c r="AZ97" s="153"/>
      <c r="BA97" s="29"/>
      <c r="BB97" s="1"/>
      <c r="BG97" s="153"/>
      <c r="BH97" s="29"/>
      <c r="BI97" s="1"/>
      <c r="BN97" s="153"/>
      <c r="BO97" s="29"/>
      <c r="BP97" s="1"/>
    </row>
    <row r="98" ht="14.25" customHeight="1" spans="1:68">
      <c r="A98" s="55">
        <f t="shared" si="21"/>
        <v>88</v>
      </c>
      <c r="B98" s="56">
        <f ca="1" t="shared" si="7"/>
        <v>0.7604433827592</v>
      </c>
      <c r="C98" s="56">
        <f ca="1">VLOOKUP(B98,'Data Sources'!$C:$E,3)</f>
        <v>2</v>
      </c>
      <c r="D98" s="57">
        <f ca="1" t="shared" si="8"/>
        <v>147</v>
      </c>
      <c r="E98" s="56">
        <f ca="1" t="shared" si="9"/>
        <v>0.784040606185509</v>
      </c>
      <c r="F98" s="56" t="str">
        <f ca="1">VLOOKUP(E98,'Data Sources'!$J$4:$O$6,3)</f>
        <v>Blended Drink</v>
      </c>
      <c r="G98" s="56">
        <f ca="1">VLOOKUP(E98,'Data Sources'!$J$4:$O$6,4)</f>
        <v>8</v>
      </c>
      <c r="H98" s="58">
        <f ca="1" t="shared" si="10"/>
        <v>2</v>
      </c>
      <c r="I98" s="58">
        <f ca="1" t="shared" ref="I98:K98" si="453">IF($H98=I$9,MAX(L97,$D98),L97)</f>
        <v>153</v>
      </c>
      <c r="J98" s="58">
        <f ca="1" t="shared" si="453"/>
        <v>147</v>
      </c>
      <c r="K98" s="58">
        <f ca="1" t="shared" si="453"/>
        <v>151</v>
      </c>
      <c r="L98" s="48">
        <f ca="1" t="shared" ref="L98:N98" si="454">IF($H98=L$9,I98+$G98,L97)</f>
        <v>153</v>
      </c>
      <c r="M98" s="48">
        <f ca="1" t="shared" si="454"/>
        <v>155</v>
      </c>
      <c r="N98" s="48">
        <f ca="1" t="shared" si="454"/>
        <v>151</v>
      </c>
      <c r="O98" s="79">
        <f ca="1" t="shared" ref="O98:Q98" si="455">+IF($H98=O$9,L98-$D98,0)</f>
        <v>0</v>
      </c>
      <c r="P98" s="79">
        <f ca="1" t="shared" si="455"/>
        <v>8</v>
      </c>
      <c r="Q98" s="79">
        <f ca="1" t="shared" si="455"/>
        <v>0</v>
      </c>
      <c r="R98" s="55">
        <f ca="1" t="shared" ref="R98:T98" si="456">+IF($H98=R$9,MAX(0,L98-$D98),0)*$AA98</f>
        <v>0</v>
      </c>
      <c r="S98" s="55">
        <f ca="1" t="shared" si="456"/>
        <v>8</v>
      </c>
      <c r="T98" s="55">
        <f ca="1" t="shared" si="456"/>
        <v>0</v>
      </c>
      <c r="U98" s="55">
        <f ca="1" t="shared" ref="U98:W98" si="457">IF($H98=U$9,MAX(I98-L97,0),0)*$AA98</f>
        <v>0</v>
      </c>
      <c r="V98" s="55">
        <f ca="1" t="shared" si="457"/>
        <v>2</v>
      </c>
      <c r="W98" s="55">
        <f ca="1" t="shared" si="457"/>
        <v>0</v>
      </c>
      <c r="Y98" s="1"/>
      <c r="AA98" s="119">
        <f ca="1" t="shared" si="16"/>
        <v>1</v>
      </c>
      <c r="AB98" s="36">
        <f ca="1" t="shared" si="17"/>
        <v>2</v>
      </c>
      <c r="AC98" s="118">
        <f ca="1" t="shared" si="18"/>
        <v>1</v>
      </c>
      <c r="AE98" s="1"/>
      <c r="AG98" s="133">
        <f ca="1">VLOOKUP(F98,'Data Sources'!$L$3:$N$6,3,0)</f>
        <v>5</v>
      </c>
      <c r="AH98" s="134">
        <f ca="1">VLOOKUP(F98,'Data Sources'!$L$3:$O$6,4,0)</f>
        <v>1.9</v>
      </c>
      <c r="AI98" s="135">
        <f ca="1" t="shared" si="342"/>
        <v>3.1</v>
      </c>
      <c r="AK98" s="1"/>
      <c r="AU98" s="1"/>
      <c r="AZ98" s="153"/>
      <c r="BA98" s="29"/>
      <c r="BB98" s="1"/>
      <c r="BG98" s="153"/>
      <c r="BH98" s="29"/>
      <c r="BI98" s="1"/>
      <c r="BN98" s="153"/>
      <c r="BO98" s="29"/>
      <c r="BP98" s="1"/>
    </row>
    <row r="99" ht="14.25" customHeight="1" spans="1:68">
      <c r="A99" s="48">
        <f t="shared" si="21"/>
        <v>89</v>
      </c>
      <c r="B99" s="49">
        <f ca="1" t="shared" si="7"/>
        <v>0.0385789202010023</v>
      </c>
      <c r="C99" s="49">
        <f ca="1">VLOOKUP(B99,'Data Sources'!$C:$E,3)</f>
        <v>1</v>
      </c>
      <c r="D99" s="59">
        <f ca="1" t="shared" si="8"/>
        <v>148</v>
      </c>
      <c r="E99" s="49">
        <f ca="1" t="shared" si="9"/>
        <v>0.982990736621882</v>
      </c>
      <c r="F99" s="49" t="str">
        <f ca="1">VLOOKUP(E99,'Data Sources'!$J$4:$O$6,3)</f>
        <v>Blended Drink</v>
      </c>
      <c r="G99" s="49">
        <f ca="1">VLOOKUP(E99,'Data Sources'!$J$4:$O$6,4)</f>
        <v>8</v>
      </c>
      <c r="H99" s="54">
        <f ca="1" t="shared" si="10"/>
        <v>3</v>
      </c>
      <c r="I99" s="54">
        <f ca="1" t="shared" ref="I99:K99" si="458">IF($H99=I$9,MAX(L98,$D99),L98)</f>
        <v>153</v>
      </c>
      <c r="J99" s="54">
        <f ca="1" t="shared" si="458"/>
        <v>155</v>
      </c>
      <c r="K99" s="54">
        <f ca="1" t="shared" si="458"/>
        <v>151</v>
      </c>
      <c r="L99" s="48">
        <f ca="1" t="shared" ref="L99:N99" si="459">IF($H99=L$9,I99+$G99,L98)</f>
        <v>153</v>
      </c>
      <c r="M99" s="48">
        <f ca="1" t="shared" si="459"/>
        <v>155</v>
      </c>
      <c r="N99" s="48">
        <f ca="1" t="shared" si="459"/>
        <v>159</v>
      </c>
      <c r="O99" s="79">
        <f ca="1" t="shared" ref="O99:Q99" si="460">+IF($H99=O$9,L99-$D99,0)</f>
        <v>0</v>
      </c>
      <c r="P99" s="79">
        <f ca="1" t="shared" si="460"/>
        <v>0</v>
      </c>
      <c r="Q99" s="79">
        <f ca="1" t="shared" si="460"/>
        <v>11</v>
      </c>
      <c r="R99" s="48">
        <f ca="1" t="shared" ref="R99:T99" si="461">+IF($H99=R$9,MAX(0,L99-$D99),0)*$AA99</f>
        <v>0</v>
      </c>
      <c r="S99" s="48">
        <f ca="1" t="shared" si="461"/>
        <v>0</v>
      </c>
      <c r="T99" s="48">
        <f ca="1" t="shared" si="461"/>
        <v>11</v>
      </c>
      <c r="U99" s="48">
        <f ca="1" t="shared" ref="U99:W99" si="462">IF($H99=U$9,MAX(I99-L98,0),0)*$AA99</f>
        <v>0</v>
      </c>
      <c r="V99" s="48">
        <f ca="1" t="shared" si="462"/>
        <v>0</v>
      </c>
      <c r="W99" s="48">
        <f ca="1" t="shared" si="462"/>
        <v>0</v>
      </c>
      <c r="Y99" s="1"/>
      <c r="AA99" s="119">
        <f ca="1" t="shared" si="16"/>
        <v>1</v>
      </c>
      <c r="AB99" s="36">
        <f ca="1" t="shared" si="17"/>
        <v>3</v>
      </c>
      <c r="AC99" s="118">
        <f ca="1" t="shared" si="18"/>
        <v>1</v>
      </c>
      <c r="AE99" s="1"/>
      <c r="AG99" s="133">
        <f ca="1">VLOOKUP(F99,'Data Sources'!$L$3:$N$6,3,0)</f>
        <v>5</v>
      </c>
      <c r="AH99" s="134">
        <f ca="1">VLOOKUP(F99,'Data Sources'!$L$3:$O$6,4,0)</f>
        <v>1.9</v>
      </c>
      <c r="AI99" s="135">
        <f ca="1" t="shared" si="342"/>
        <v>3.1</v>
      </c>
      <c r="AK99" s="1"/>
      <c r="AU99" s="1"/>
      <c r="AZ99" s="153"/>
      <c r="BA99" s="29"/>
      <c r="BB99" s="1"/>
      <c r="BG99" s="153"/>
      <c r="BH99" s="29"/>
      <c r="BI99" s="1"/>
      <c r="BN99" s="153"/>
      <c r="BO99" s="29"/>
      <c r="BP99" s="1"/>
    </row>
    <row r="100" ht="14.25" customHeight="1" spans="1:68">
      <c r="A100" s="55">
        <f t="shared" si="21"/>
        <v>90</v>
      </c>
      <c r="B100" s="56">
        <f ca="1" t="shared" si="7"/>
        <v>0.718905089154658</v>
      </c>
      <c r="C100" s="56">
        <f ca="1">VLOOKUP(B100,'Data Sources'!$C:$E,3)</f>
        <v>2</v>
      </c>
      <c r="D100" s="57">
        <f ca="1" t="shared" si="8"/>
        <v>150</v>
      </c>
      <c r="E100" s="56">
        <f ca="1" t="shared" si="9"/>
        <v>0.808513906483986</v>
      </c>
      <c r="F100" s="56" t="str">
        <f ca="1">VLOOKUP(E100,'Data Sources'!$J$4:$O$6,3)</f>
        <v>Blended Drink</v>
      </c>
      <c r="G100" s="56">
        <f ca="1">VLOOKUP(E100,'Data Sources'!$J$4:$O$6,4)</f>
        <v>8</v>
      </c>
      <c r="H100" s="58">
        <f ca="1" t="shared" si="10"/>
        <v>1</v>
      </c>
      <c r="I100" s="58">
        <f ca="1" t="shared" ref="I100:K100" si="463">IF($H100=I$9,MAX(L99,$D100),L99)</f>
        <v>153</v>
      </c>
      <c r="J100" s="58">
        <f ca="1" t="shared" si="463"/>
        <v>155</v>
      </c>
      <c r="K100" s="58">
        <f ca="1" t="shared" si="463"/>
        <v>159</v>
      </c>
      <c r="L100" s="48">
        <f ca="1" t="shared" ref="L100:N100" si="464">IF($H100=L$9,I100+$G100,L99)</f>
        <v>161</v>
      </c>
      <c r="M100" s="48">
        <f ca="1" t="shared" si="464"/>
        <v>155</v>
      </c>
      <c r="N100" s="48">
        <f ca="1" t="shared" si="464"/>
        <v>159</v>
      </c>
      <c r="O100" s="79">
        <f ca="1" t="shared" ref="O100:Q100" si="465">+IF($H100=O$9,L100-$D100,0)</f>
        <v>11</v>
      </c>
      <c r="P100" s="79">
        <f ca="1" t="shared" si="465"/>
        <v>0</v>
      </c>
      <c r="Q100" s="79">
        <f ca="1" t="shared" si="465"/>
        <v>0</v>
      </c>
      <c r="R100" s="55">
        <f ca="1" t="shared" ref="R100:T100" si="466">+IF($H100=R$9,MAX(0,L100-$D100),0)*$AA100</f>
        <v>11</v>
      </c>
      <c r="S100" s="55">
        <f ca="1" t="shared" si="466"/>
        <v>0</v>
      </c>
      <c r="T100" s="55">
        <f ca="1" t="shared" si="466"/>
        <v>0</v>
      </c>
      <c r="U100" s="55">
        <f ca="1" t="shared" ref="U100:W100" si="467">IF($H100=U$9,MAX(I100-L99,0),0)*$AA100</f>
        <v>0</v>
      </c>
      <c r="V100" s="55">
        <f ca="1" t="shared" si="467"/>
        <v>0</v>
      </c>
      <c r="W100" s="55">
        <f ca="1" t="shared" si="467"/>
        <v>0</v>
      </c>
      <c r="Y100" s="1"/>
      <c r="AA100" s="119">
        <f ca="1" t="shared" si="16"/>
        <v>1</v>
      </c>
      <c r="AB100" s="36">
        <f ca="1" t="shared" si="17"/>
        <v>1</v>
      </c>
      <c r="AC100" s="118">
        <f ca="1" t="shared" si="18"/>
        <v>1</v>
      </c>
      <c r="AE100" s="1"/>
      <c r="AG100" s="133">
        <f ca="1">VLOOKUP(F100,'Data Sources'!$L$3:$N$6,3,0)</f>
        <v>5</v>
      </c>
      <c r="AH100" s="134">
        <f ca="1">VLOOKUP(F100,'Data Sources'!$L$3:$O$6,4,0)</f>
        <v>1.9</v>
      </c>
      <c r="AI100" s="135">
        <f ca="1" t="shared" si="342"/>
        <v>3.1</v>
      </c>
      <c r="AK100" s="1"/>
      <c r="AU100" s="1"/>
      <c r="AZ100" s="153"/>
      <c r="BA100" s="29"/>
      <c r="BB100" s="1"/>
      <c r="BG100" s="153"/>
      <c r="BH100" s="29"/>
      <c r="BI100" s="1"/>
      <c r="BN100" s="153"/>
      <c r="BO100" s="29"/>
      <c r="BP100" s="1"/>
    </row>
    <row r="101" ht="14.25" customHeight="1" spans="1:68">
      <c r="A101" s="48">
        <f t="shared" si="21"/>
        <v>91</v>
      </c>
      <c r="B101" s="49">
        <f ca="1" t="shared" si="7"/>
        <v>0.16047290691049</v>
      </c>
      <c r="C101" s="49">
        <f ca="1">VLOOKUP(B101,'Data Sources'!$C:$E,3)</f>
        <v>1</v>
      </c>
      <c r="D101" s="59">
        <f ca="1" t="shared" si="8"/>
        <v>151</v>
      </c>
      <c r="E101" s="49">
        <f ca="1" t="shared" si="9"/>
        <v>0.45978093478127</v>
      </c>
      <c r="F101" s="49" t="str">
        <f ca="1">VLOOKUP(E101,'Data Sources'!$J$4:$O$6,3)</f>
        <v>Hot Coffee</v>
      </c>
      <c r="G101" s="49">
        <f ca="1">VLOOKUP(E101,'Data Sources'!$J$4:$O$6,4)</f>
        <v>2</v>
      </c>
      <c r="H101" s="54">
        <f ca="1" t="shared" si="10"/>
        <v>2</v>
      </c>
      <c r="I101" s="54">
        <f ca="1" t="shared" ref="I101:K101" si="468">IF($H101=I$9,MAX(L100,$D101),L100)</f>
        <v>161</v>
      </c>
      <c r="J101" s="54">
        <f ca="1" t="shared" si="468"/>
        <v>155</v>
      </c>
      <c r="K101" s="54">
        <f ca="1" t="shared" si="468"/>
        <v>159</v>
      </c>
      <c r="L101" s="48">
        <f ca="1" t="shared" ref="L101:N101" si="469">IF($H101=L$9,I101+$G101,L100)</f>
        <v>161</v>
      </c>
      <c r="M101" s="48">
        <f ca="1" t="shared" si="469"/>
        <v>157</v>
      </c>
      <c r="N101" s="48">
        <f ca="1" t="shared" si="469"/>
        <v>159</v>
      </c>
      <c r="O101" s="79">
        <f ca="1" t="shared" ref="O101:Q101" si="470">+IF($H101=O$9,L101-$D101,0)</f>
        <v>0</v>
      </c>
      <c r="P101" s="79">
        <f ca="1" t="shared" si="470"/>
        <v>6</v>
      </c>
      <c r="Q101" s="79">
        <f ca="1" t="shared" si="470"/>
        <v>0</v>
      </c>
      <c r="R101" s="48">
        <f ca="1" t="shared" ref="R101:T101" si="471">+IF($H101=R$9,MAX(0,L101-$D101),0)*$AA101</f>
        <v>0</v>
      </c>
      <c r="S101" s="48">
        <f ca="1" t="shared" si="471"/>
        <v>6</v>
      </c>
      <c r="T101" s="48">
        <f ca="1" t="shared" si="471"/>
        <v>0</v>
      </c>
      <c r="U101" s="48">
        <f ca="1" t="shared" ref="U101:W101" si="472">IF($H101=U$9,MAX(I101-L100,0),0)*$AA101</f>
        <v>0</v>
      </c>
      <c r="V101" s="48">
        <f ca="1" t="shared" si="472"/>
        <v>0</v>
      </c>
      <c r="W101" s="48">
        <f ca="1" t="shared" si="472"/>
        <v>0</v>
      </c>
      <c r="Y101" s="1"/>
      <c r="AA101" s="119">
        <f ca="1" t="shared" si="16"/>
        <v>1</v>
      </c>
      <c r="AB101" s="36">
        <f ca="1" t="shared" si="17"/>
        <v>2</v>
      </c>
      <c r="AC101" s="118">
        <f ca="1" t="shared" si="18"/>
        <v>1</v>
      </c>
      <c r="AE101" s="1"/>
      <c r="AG101" s="133">
        <f ca="1">VLOOKUP(F101,'Data Sources'!$L$3:$N$6,3,0)</f>
        <v>4</v>
      </c>
      <c r="AH101" s="134">
        <f ca="1">VLOOKUP(F101,'Data Sources'!$L$3:$O$6,4,0)</f>
        <v>1.2</v>
      </c>
      <c r="AI101" s="135">
        <f ca="1" t="shared" si="342"/>
        <v>2.8</v>
      </c>
      <c r="AK101" s="1"/>
      <c r="AU101" s="1"/>
      <c r="AZ101" s="153"/>
      <c r="BA101" s="29"/>
      <c r="BB101" s="1"/>
      <c r="BG101" s="153"/>
      <c r="BH101" s="29"/>
      <c r="BI101" s="1"/>
      <c r="BN101" s="153"/>
      <c r="BO101" s="29"/>
      <c r="BP101" s="1"/>
    </row>
    <row r="102" ht="14.25" customHeight="1" spans="1:68">
      <c r="A102" s="55">
        <f t="shared" si="21"/>
        <v>92</v>
      </c>
      <c r="B102" s="56">
        <f ca="1" t="shared" si="7"/>
        <v>0.466742247884782</v>
      </c>
      <c r="C102" s="56">
        <f ca="1">VLOOKUP(B102,'Data Sources'!$C:$E,3)</f>
        <v>1</v>
      </c>
      <c r="D102" s="57">
        <f ca="1" t="shared" si="8"/>
        <v>152</v>
      </c>
      <c r="E102" s="56">
        <f ca="1" t="shared" si="9"/>
        <v>0.926260110432344</v>
      </c>
      <c r="F102" s="56" t="str">
        <f ca="1">VLOOKUP(E102,'Data Sources'!$J$4:$O$6,3)</f>
        <v>Blended Drink</v>
      </c>
      <c r="G102" s="56">
        <f ca="1">VLOOKUP(E102,'Data Sources'!$J$4:$O$6,4)</f>
        <v>8</v>
      </c>
      <c r="H102" s="58">
        <f ca="1" t="shared" si="10"/>
        <v>2</v>
      </c>
      <c r="I102" s="58">
        <f ca="1" t="shared" ref="I102:K102" si="473">IF($H102=I$9,MAX(L101,$D102),L101)</f>
        <v>161</v>
      </c>
      <c r="J102" s="58">
        <f ca="1" t="shared" si="473"/>
        <v>157</v>
      </c>
      <c r="K102" s="58">
        <f ca="1" t="shared" si="473"/>
        <v>159</v>
      </c>
      <c r="L102" s="48">
        <f ca="1" t="shared" ref="L102:N102" si="474">IF($H102=L$9,I102+$G102,L101)</f>
        <v>161</v>
      </c>
      <c r="M102" s="48">
        <f ca="1" t="shared" si="474"/>
        <v>165</v>
      </c>
      <c r="N102" s="48">
        <f ca="1" t="shared" si="474"/>
        <v>159</v>
      </c>
      <c r="O102" s="79">
        <f ca="1" t="shared" ref="O102:Q102" si="475">+IF($H102=O$9,L102-$D102,0)</f>
        <v>0</v>
      </c>
      <c r="P102" s="79">
        <f ca="1" t="shared" si="475"/>
        <v>13</v>
      </c>
      <c r="Q102" s="79">
        <f ca="1" t="shared" si="475"/>
        <v>0</v>
      </c>
      <c r="R102" s="55">
        <f ca="1" t="shared" ref="R102:T102" si="476">+IF($H102=R$9,MAX(0,L102-$D102),0)*$AA102</f>
        <v>0</v>
      </c>
      <c r="S102" s="55">
        <f ca="1" t="shared" si="476"/>
        <v>13</v>
      </c>
      <c r="T102" s="55">
        <f ca="1" t="shared" si="476"/>
        <v>0</v>
      </c>
      <c r="U102" s="55">
        <f ca="1" t="shared" ref="U102:W102" si="477">IF($H102=U$9,MAX(I102-L101,0),0)*$AA102</f>
        <v>0</v>
      </c>
      <c r="V102" s="55">
        <f ca="1" t="shared" si="477"/>
        <v>0</v>
      </c>
      <c r="W102" s="55">
        <f ca="1" t="shared" si="477"/>
        <v>0</v>
      </c>
      <c r="Y102" s="1"/>
      <c r="AA102" s="119">
        <f ca="1" t="shared" si="16"/>
        <v>1</v>
      </c>
      <c r="AB102" s="36">
        <f ca="1" t="shared" si="17"/>
        <v>2</v>
      </c>
      <c r="AC102" s="118">
        <f ca="1" t="shared" si="18"/>
        <v>1</v>
      </c>
      <c r="AE102" s="1"/>
      <c r="AG102" s="133">
        <f ca="1">VLOOKUP(F102,'Data Sources'!$L$3:$N$6,3,0)</f>
        <v>5</v>
      </c>
      <c r="AH102" s="134">
        <f ca="1">VLOOKUP(F102,'Data Sources'!$L$3:$O$6,4,0)</f>
        <v>1.9</v>
      </c>
      <c r="AI102" s="135">
        <f ca="1" t="shared" si="342"/>
        <v>3.1</v>
      </c>
      <c r="AK102" s="1"/>
      <c r="AU102" s="1"/>
      <c r="AZ102" s="153"/>
      <c r="BA102" s="29"/>
      <c r="BB102" s="1"/>
      <c r="BG102" s="153"/>
      <c r="BH102" s="29"/>
      <c r="BI102" s="1"/>
      <c r="BN102" s="153"/>
      <c r="BO102" s="29"/>
      <c r="BP102" s="1"/>
    </row>
    <row r="103" ht="14.25" customHeight="1" spans="1:68">
      <c r="A103" s="48">
        <f t="shared" si="21"/>
        <v>93</v>
      </c>
      <c r="B103" s="49">
        <f ca="1" t="shared" si="7"/>
        <v>0.270351374205562</v>
      </c>
      <c r="C103" s="49">
        <f ca="1">VLOOKUP(B103,'Data Sources'!$C:$E,3)</f>
        <v>1</v>
      </c>
      <c r="D103" s="59">
        <f ca="1" t="shared" si="8"/>
        <v>153</v>
      </c>
      <c r="E103" s="49">
        <f ca="1" t="shared" si="9"/>
        <v>0.333460429590478</v>
      </c>
      <c r="F103" s="49" t="str">
        <f ca="1">VLOOKUP(E103,'Data Sources'!$J$4:$O$6,3)</f>
        <v>Hot Coffee</v>
      </c>
      <c r="G103" s="49">
        <f ca="1">VLOOKUP(E103,'Data Sources'!$J$4:$O$6,4)</f>
        <v>2</v>
      </c>
      <c r="H103" s="54">
        <f ca="1" t="shared" si="10"/>
        <v>3</v>
      </c>
      <c r="I103" s="54">
        <f ca="1" t="shared" ref="I103:K103" si="478">IF($H103=I$9,MAX(L102,$D103),L102)</f>
        <v>161</v>
      </c>
      <c r="J103" s="54">
        <f ca="1" t="shared" si="478"/>
        <v>165</v>
      </c>
      <c r="K103" s="54">
        <f ca="1" t="shared" si="478"/>
        <v>159</v>
      </c>
      <c r="L103" s="48">
        <f ca="1" t="shared" ref="L103:N103" si="479">IF($H103=L$9,I103+$G103,L102)</f>
        <v>161</v>
      </c>
      <c r="M103" s="48">
        <f ca="1" t="shared" si="479"/>
        <v>165</v>
      </c>
      <c r="N103" s="48">
        <f ca="1" t="shared" si="479"/>
        <v>161</v>
      </c>
      <c r="O103" s="79">
        <f ca="1" t="shared" ref="O103:Q103" si="480">+IF($H103=O$9,L103-$D103,0)</f>
        <v>0</v>
      </c>
      <c r="P103" s="79">
        <f ca="1" t="shared" si="480"/>
        <v>0</v>
      </c>
      <c r="Q103" s="79">
        <f ca="1" t="shared" si="480"/>
        <v>8</v>
      </c>
      <c r="R103" s="48">
        <f ca="1" t="shared" ref="R103:T103" si="481">+IF($H103=R$9,MAX(0,L103-$D103),0)*$AA103</f>
        <v>0</v>
      </c>
      <c r="S103" s="48">
        <f ca="1" t="shared" si="481"/>
        <v>0</v>
      </c>
      <c r="T103" s="48">
        <f ca="1" t="shared" si="481"/>
        <v>8</v>
      </c>
      <c r="U103" s="48">
        <f ca="1" t="shared" ref="U103:W103" si="482">IF($H103=U$9,MAX(I103-L102,0),0)*$AA103</f>
        <v>0</v>
      </c>
      <c r="V103" s="48">
        <f ca="1" t="shared" si="482"/>
        <v>0</v>
      </c>
      <c r="W103" s="48">
        <f ca="1" t="shared" si="482"/>
        <v>0</v>
      </c>
      <c r="Y103" s="1"/>
      <c r="AA103" s="119">
        <f ca="1" t="shared" si="16"/>
        <v>1</v>
      </c>
      <c r="AB103" s="36">
        <f ca="1" t="shared" si="17"/>
        <v>3</v>
      </c>
      <c r="AC103" s="118">
        <f ca="1" t="shared" si="18"/>
        <v>1</v>
      </c>
      <c r="AE103" s="1"/>
      <c r="AG103" s="133">
        <f ca="1">VLOOKUP(F103,'Data Sources'!$L$3:$N$6,3,0)</f>
        <v>4</v>
      </c>
      <c r="AH103" s="134">
        <f ca="1">VLOOKUP(F103,'Data Sources'!$L$3:$O$6,4,0)</f>
        <v>1.2</v>
      </c>
      <c r="AI103" s="135">
        <f ca="1" t="shared" si="342"/>
        <v>2.8</v>
      </c>
      <c r="AK103" s="1"/>
      <c r="AU103" s="1"/>
      <c r="AZ103" s="153"/>
      <c r="BA103" s="29"/>
      <c r="BB103" s="1"/>
      <c r="BG103" s="153"/>
      <c r="BH103" s="29"/>
      <c r="BI103" s="1"/>
      <c r="BN103" s="153"/>
      <c r="BO103" s="29"/>
      <c r="BP103" s="1"/>
    </row>
    <row r="104" ht="14.25" customHeight="1" spans="1:68">
      <c r="A104" s="55">
        <f t="shared" si="21"/>
        <v>94</v>
      </c>
      <c r="B104" s="56">
        <f ca="1" t="shared" si="7"/>
        <v>0.484338514936766</v>
      </c>
      <c r="C104" s="56">
        <f ca="1">VLOOKUP(B104,'Data Sources'!$C:$E,3)</f>
        <v>1</v>
      </c>
      <c r="D104" s="57">
        <f ca="1" t="shared" si="8"/>
        <v>154</v>
      </c>
      <c r="E104" s="56">
        <f ca="1" t="shared" si="9"/>
        <v>0.126258999318749</v>
      </c>
      <c r="F104" s="56" t="str">
        <f ca="1">VLOOKUP(E104,'Data Sources'!$J$4:$O$6,3)</f>
        <v>Hot Coffee</v>
      </c>
      <c r="G104" s="56">
        <f ca="1">VLOOKUP(E104,'Data Sources'!$J$4:$O$6,4)</f>
        <v>2</v>
      </c>
      <c r="H104" s="58">
        <f ca="1" t="shared" si="10"/>
        <v>1</v>
      </c>
      <c r="I104" s="58">
        <f ca="1" t="shared" ref="I104:K104" si="483">IF($H104=I$9,MAX(L103,$D104),L103)</f>
        <v>161</v>
      </c>
      <c r="J104" s="58">
        <f ca="1" t="shared" si="483"/>
        <v>165</v>
      </c>
      <c r="K104" s="58">
        <f ca="1" t="shared" si="483"/>
        <v>161</v>
      </c>
      <c r="L104" s="48">
        <f ca="1" t="shared" ref="L104:N104" si="484">IF($H104=L$9,I104+$G104,L103)</f>
        <v>163</v>
      </c>
      <c r="M104" s="48">
        <f ca="1" t="shared" si="484"/>
        <v>165</v>
      </c>
      <c r="N104" s="48">
        <f ca="1" t="shared" si="484"/>
        <v>161</v>
      </c>
      <c r="O104" s="79">
        <f ca="1" t="shared" ref="O104:Q104" si="485">+IF($H104=O$9,L104-$D104,0)</f>
        <v>9</v>
      </c>
      <c r="P104" s="79">
        <f ca="1" t="shared" si="485"/>
        <v>0</v>
      </c>
      <c r="Q104" s="79">
        <f ca="1" t="shared" si="485"/>
        <v>0</v>
      </c>
      <c r="R104" s="55">
        <f ca="1" t="shared" ref="R104:T104" si="486">+IF($H104=R$9,MAX(0,L104-$D104),0)*$AA104</f>
        <v>9</v>
      </c>
      <c r="S104" s="55">
        <f ca="1" t="shared" si="486"/>
        <v>0</v>
      </c>
      <c r="T104" s="55">
        <f ca="1" t="shared" si="486"/>
        <v>0</v>
      </c>
      <c r="U104" s="55">
        <f ca="1" t="shared" ref="U104:W104" si="487">IF($H104=U$9,MAX(I104-L103,0),0)*$AA104</f>
        <v>0</v>
      </c>
      <c r="V104" s="55">
        <f ca="1" t="shared" si="487"/>
        <v>0</v>
      </c>
      <c r="W104" s="55">
        <f ca="1" t="shared" si="487"/>
        <v>0</v>
      </c>
      <c r="Y104" s="1"/>
      <c r="AA104" s="119">
        <f ca="1" t="shared" si="16"/>
        <v>1</v>
      </c>
      <c r="AB104" s="36">
        <f ca="1" t="shared" si="17"/>
        <v>1</v>
      </c>
      <c r="AC104" s="118">
        <f ca="1" t="shared" si="18"/>
        <v>1</v>
      </c>
      <c r="AE104" s="1"/>
      <c r="AG104" s="133">
        <f ca="1">VLOOKUP(F104,'Data Sources'!$L$3:$N$6,3,0)</f>
        <v>4</v>
      </c>
      <c r="AH104" s="134">
        <f ca="1">VLOOKUP(F104,'Data Sources'!$L$3:$O$6,4,0)</f>
        <v>1.2</v>
      </c>
      <c r="AI104" s="135">
        <f ca="1" t="shared" si="342"/>
        <v>2.8</v>
      </c>
      <c r="AK104" s="1"/>
      <c r="AU104" s="1"/>
      <c r="AZ104" s="153"/>
      <c r="BA104" s="29"/>
      <c r="BB104" s="1"/>
      <c r="BG104" s="153"/>
      <c r="BH104" s="29"/>
      <c r="BI104" s="1"/>
      <c r="BN104" s="153"/>
      <c r="BO104" s="29"/>
      <c r="BP104" s="1"/>
    </row>
    <row r="105" ht="14.25" customHeight="1" spans="1:68">
      <c r="A105" s="48">
        <f t="shared" si="21"/>
        <v>95</v>
      </c>
      <c r="B105" s="49">
        <f ca="1" t="shared" si="7"/>
        <v>0.519431712886098</v>
      </c>
      <c r="C105" s="49">
        <f ca="1">VLOOKUP(B105,'Data Sources'!$C:$E,3)</f>
        <v>2</v>
      </c>
      <c r="D105" s="59">
        <f ca="1" t="shared" si="8"/>
        <v>156</v>
      </c>
      <c r="E105" s="49">
        <f ca="1" t="shared" si="9"/>
        <v>0.261291550782647</v>
      </c>
      <c r="F105" s="49" t="str">
        <f ca="1">VLOOKUP(E105,'Data Sources'!$J$4:$O$6,3)</f>
        <v>Hot Coffee</v>
      </c>
      <c r="G105" s="49">
        <f ca="1">VLOOKUP(E105,'Data Sources'!$J$4:$O$6,4)</f>
        <v>2</v>
      </c>
      <c r="H105" s="54">
        <f ca="1" t="shared" si="10"/>
        <v>3</v>
      </c>
      <c r="I105" s="54">
        <f ca="1" t="shared" ref="I105:K105" si="488">IF($H105=I$9,MAX(L104,$D105),L104)</f>
        <v>163</v>
      </c>
      <c r="J105" s="54">
        <f ca="1" t="shared" si="488"/>
        <v>165</v>
      </c>
      <c r="K105" s="54">
        <f ca="1" t="shared" si="488"/>
        <v>161</v>
      </c>
      <c r="L105" s="48">
        <f ca="1" t="shared" ref="L105:N105" si="489">IF($H105=L$9,I105+$G105,L104)</f>
        <v>163</v>
      </c>
      <c r="M105" s="48">
        <f ca="1" t="shared" si="489"/>
        <v>165</v>
      </c>
      <c r="N105" s="48">
        <f ca="1" t="shared" si="489"/>
        <v>163</v>
      </c>
      <c r="O105" s="79">
        <f ca="1" t="shared" ref="O105:Q105" si="490">+IF($H105=O$9,L105-$D105,0)</f>
        <v>0</v>
      </c>
      <c r="P105" s="79">
        <f ca="1" t="shared" si="490"/>
        <v>0</v>
      </c>
      <c r="Q105" s="79">
        <f ca="1" t="shared" si="490"/>
        <v>7</v>
      </c>
      <c r="R105" s="48">
        <f ca="1" t="shared" ref="R105:T105" si="491">+IF($H105=R$9,MAX(0,L105-$D105),0)*$AA105</f>
        <v>0</v>
      </c>
      <c r="S105" s="48">
        <f ca="1" t="shared" si="491"/>
        <v>0</v>
      </c>
      <c r="T105" s="48">
        <f ca="1" t="shared" si="491"/>
        <v>7</v>
      </c>
      <c r="U105" s="48">
        <f ca="1" t="shared" ref="U105:W105" si="492">IF($H105=U$9,MAX(I105-L104,0),0)*$AA105</f>
        <v>0</v>
      </c>
      <c r="V105" s="48">
        <f ca="1" t="shared" si="492"/>
        <v>0</v>
      </c>
      <c r="W105" s="48">
        <f ca="1" t="shared" si="492"/>
        <v>0</v>
      </c>
      <c r="Y105" s="1"/>
      <c r="AA105" s="119">
        <f ca="1" t="shared" si="16"/>
        <v>1</v>
      </c>
      <c r="AB105" s="36">
        <f ca="1" t="shared" si="17"/>
        <v>3</v>
      </c>
      <c r="AC105" s="118">
        <f ca="1" t="shared" si="18"/>
        <v>1</v>
      </c>
      <c r="AE105" s="1"/>
      <c r="AG105" s="133">
        <f ca="1">VLOOKUP(F105,'Data Sources'!$L$3:$N$6,3,0)</f>
        <v>4</v>
      </c>
      <c r="AH105" s="134">
        <f ca="1">VLOOKUP(F105,'Data Sources'!$L$3:$O$6,4,0)</f>
        <v>1.2</v>
      </c>
      <c r="AI105" s="135">
        <f ca="1" t="shared" si="342"/>
        <v>2.8</v>
      </c>
      <c r="AK105" s="1"/>
      <c r="AU105" s="1"/>
      <c r="AZ105" s="153"/>
      <c r="BA105" s="29"/>
      <c r="BB105" s="1"/>
      <c r="BG105" s="153"/>
      <c r="BH105" s="29"/>
      <c r="BI105" s="1"/>
      <c r="BN105" s="153"/>
      <c r="BO105" s="29"/>
      <c r="BP105" s="1"/>
    </row>
    <row r="106" ht="14.25" customHeight="1" spans="1:68">
      <c r="A106" s="55">
        <f t="shared" si="21"/>
        <v>96</v>
      </c>
      <c r="B106" s="56">
        <f ca="1" t="shared" si="7"/>
        <v>0.0814154562267335</v>
      </c>
      <c r="C106" s="56">
        <f ca="1">VLOOKUP(B106,'Data Sources'!$C:$E,3)</f>
        <v>1</v>
      </c>
      <c r="D106" s="57">
        <f ca="1" t="shared" si="8"/>
        <v>157</v>
      </c>
      <c r="E106" s="56">
        <f ca="1" t="shared" si="9"/>
        <v>0.527777201192073</v>
      </c>
      <c r="F106" s="56" t="str">
        <f ca="1">VLOOKUP(E106,'Data Sources'!$J$4:$O$6,3)</f>
        <v>Cold Coffee</v>
      </c>
      <c r="G106" s="56">
        <f ca="1">VLOOKUP(E106,'Data Sources'!$J$4:$O$6,4)</f>
        <v>5</v>
      </c>
      <c r="H106" s="58">
        <f ca="1" t="shared" si="10"/>
        <v>1</v>
      </c>
      <c r="I106" s="58">
        <f ca="1" t="shared" ref="I106:K106" si="493">IF($H106=I$9,MAX(L105,$D106),L105)</f>
        <v>163</v>
      </c>
      <c r="J106" s="58">
        <f ca="1" t="shared" si="493"/>
        <v>165</v>
      </c>
      <c r="K106" s="58">
        <f ca="1" t="shared" si="493"/>
        <v>163</v>
      </c>
      <c r="L106" s="48">
        <f ca="1" t="shared" ref="L106:N106" si="494">IF($H106=L$9,I106+$G106,L105)</f>
        <v>168</v>
      </c>
      <c r="M106" s="48">
        <f ca="1" t="shared" si="494"/>
        <v>165</v>
      </c>
      <c r="N106" s="48">
        <f ca="1" t="shared" si="494"/>
        <v>163</v>
      </c>
      <c r="O106" s="79">
        <f ca="1" t="shared" ref="O106:Q106" si="495">+IF($H106=O$9,L106-$D106,0)</f>
        <v>11</v>
      </c>
      <c r="P106" s="79">
        <f ca="1" t="shared" si="495"/>
        <v>0</v>
      </c>
      <c r="Q106" s="79">
        <f ca="1" t="shared" si="495"/>
        <v>0</v>
      </c>
      <c r="R106" s="55">
        <f ca="1" t="shared" ref="R106:T106" si="496">+IF($H106=R$9,MAX(0,L106-$D106),0)*$AA106</f>
        <v>11</v>
      </c>
      <c r="S106" s="55">
        <f ca="1" t="shared" si="496"/>
        <v>0</v>
      </c>
      <c r="T106" s="55">
        <f ca="1" t="shared" si="496"/>
        <v>0</v>
      </c>
      <c r="U106" s="55">
        <f ca="1" t="shared" ref="U106:W106" si="497">IF($H106=U$9,MAX(I106-L105,0),0)*$AA106</f>
        <v>0</v>
      </c>
      <c r="V106" s="55">
        <f ca="1" t="shared" si="497"/>
        <v>0</v>
      </c>
      <c r="W106" s="55">
        <f ca="1" t="shared" si="497"/>
        <v>0</v>
      </c>
      <c r="Y106" s="1"/>
      <c r="AA106" s="119">
        <f ca="1" t="shared" si="16"/>
        <v>1</v>
      </c>
      <c r="AB106" s="36">
        <f ca="1" t="shared" si="17"/>
        <v>1</v>
      </c>
      <c r="AC106" s="118">
        <f ca="1" t="shared" si="18"/>
        <v>1</v>
      </c>
      <c r="AE106" s="1"/>
      <c r="AG106" s="133">
        <f ca="1">VLOOKUP(F106,'Data Sources'!$L$3:$N$6,3,0)</f>
        <v>4</v>
      </c>
      <c r="AH106" s="134">
        <f ca="1">VLOOKUP(F106,'Data Sources'!$L$3:$O$6,4,0)</f>
        <v>1</v>
      </c>
      <c r="AI106" s="135">
        <f ca="1" t="shared" si="342"/>
        <v>3</v>
      </c>
      <c r="AK106" s="1"/>
      <c r="AU106" s="1"/>
      <c r="AZ106" s="153"/>
      <c r="BA106" s="29"/>
      <c r="BB106" s="1"/>
      <c r="BG106" s="153"/>
      <c r="BH106" s="29"/>
      <c r="BI106" s="1"/>
      <c r="BN106" s="153"/>
      <c r="BO106" s="29"/>
      <c r="BP106" s="1"/>
    </row>
    <row r="107" ht="14.25" customHeight="1" spans="1:68">
      <c r="A107" s="48">
        <f t="shared" si="21"/>
        <v>97</v>
      </c>
      <c r="B107" s="49">
        <f ca="1" t="shared" si="7"/>
        <v>0.643500454362564</v>
      </c>
      <c r="C107" s="49">
        <f ca="1">VLOOKUP(B107,'Data Sources'!$C:$E,3)</f>
        <v>2</v>
      </c>
      <c r="D107" s="59">
        <f ca="1" t="shared" si="8"/>
        <v>159</v>
      </c>
      <c r="E107" s="49">
        <f ca="1" t="shared" si="9"/>
        <v>0.383940184160551</v>
      </c>
      <c r="F107" s="49" t="str">
        <f ca="1">VLOOKUP(E107,'Data Sources'!$J$4:$O$6,3)</f>
        <v>Hot Coffee</v>
      </c>
      <c r="G107" s="49">
        <f ca="1">VLOOKUP(E107,'Data Sources'!$J$4:$O$6,4)</f>
        <v>2</v>
      </c>
      <c r="H107" s="54">
        <f ca="1" t="shared" si="10"/>
        <v>3</v>
      </c>
      <c r="I107" s="54">
        <f ca="1" t="shared" ref="I107:K107" si="498">IF($H107=I$9,MAX(L106,$D107),L106)</f>
        <v>168</v>
      </c>
      <c r="J107" s="54">
        <f ca="1" t="shared" si="498"/>
        <v>165</v>
      </c>
      <c r="K107" s="54">
        <f ca="1" t="shared" si="498"/>
        <v>163</v>
      </c>
      <c r="L107" s="48">
        <f ca="1" t="shared" ref="L107:N107" si="499">IF($H107=L$9,I107+$G107,L106)</f>
        <v>168</v>
      </c>
      <c r="M107" s="48">
        <f ca="1" t="shared" si="499"/>
        <v>165</v>
      </c>
      <c r="N107" s="48">
        <f ca="1" t="shared" si="499"/>
        <v>165</v>
      </c>
      <c r="O107" s="79">
        <f ca="1" t="shared" ref="O107:Q107" si="500">+IF($H107=O$9,L107-$D107,0)</f>
        <v>0</v>
      </c>
      <c r="P107" s="79">
        <f ca="1" t="shared" si="500"/>
        <v>0</v>
      </c>
      <c r="Q107" s="79">
        <f ca="1" t="shared" si="500"/>
        <v>6</v>
      </c>
      <c r="R107" s="48">
        <f ca="1" t="shared" ref="R107:T107" si="501">+IF($H107=R$9,MAX(0,L107-$D107),0)*$AA107</f>
        <v>0</v>
      </c>
      <c r="S107" s="48">
        <f ca="1" t="shared" si="501"/>
        <v>0</v>
      </c>
      <c r="T107" s="48">
        <f ca="1" t="shared" si="501"/>
        <v>6</v>
      </c>
      <c r="U107" s="48">
        <f ca="1" t="shared" ref="U107:W107" si="502">IF($H107=U$9,MAX(I107-L106,0),0)*$AA107</f>
        <v>0</v>
      </c>
      <c r="V107" s="48">
        <f ca="1" t="shared" si="502"/>
        <v>0</v>
      </c>
      <c r="W107" s="48">
        <f ca="1" t="shared" si="502"/>
        <v>0</v>
      </c>
      <c r="Y107" s="1"/>
      <c r="AA107" s="119">
        <f ca="1" t="shared" si="16"/>
        <v>1</v>
      </c>
      <c r="AB107" s="36">
        <f ca="1" t="shared" si="17"/>
        <v>3</v>
      </c>
      <c r="AC107" s="118">
        <f ca="1" t="shared" si="18"/>
        <v>1</v>
      </c>
      <c r="AE107" s="1"/>
      <c r="AG107" s="133">
        <f ca="1">VLOOKUP(F107,'Data Sources'!$L$3:$N$6,3,0)</f>
        <v>4</v>
      </c>
      <c r="AH107" s="134">
        <f ca="1">VLOOKUP(F107,'Data Sources'!$L$3:$O$6,4,0)</f>
        <v>1.2</v>
      </c>
      <c r="AI107" s="135">
        <f ca="1" t="shared" si="342"/>
        <v>2.8</v>
      </c>
      <c r="AK107" s="1"/>
      <c r="AU107" s="1"/>
      <c r="AZ107" s="153"/>
      <c r="BA107" s="29"/>
      <c r="BB107" s="1"/>
      <c r="BG107" s="153"/>
      <c r="BH107" s="29"/>
      <c r="BI107" s="1"/>
      <c r="BN107" s="153"/>
      <c r="BO107" s="29"/>
      <c r="BP107" s="1"/>
    </row>
    <row r="108" ht="14.25" customHeight="1" spans="1:68">
      <c r="A108" s="55">
        <f t="shared" si="21"/>
        <v>98</v>
      </c>
      <c r="B108" s="56">
        <f ca="1" t="shared" si="7"/>
        <v>0.0603231043157328</v>
      </c>
      <c r="C108" s="56">
        <f ca="1">VLOOKUP(B108,'Data Sources'!$C:$E,3)</f>
        <v>1</v>
      </c>
      <c r="D108" s="57">
        <f ca="1" t="shared" si="8"/>
        <v>160</v>
      </c>
      <c r="E108" s="56">
        <f ca="1" t="shared" si="9"/>
        <v>0.243950997723667</v>
      </c>
      <c r="F108" s="56" t="str">
        <f ca="1">VLOOKUP(E108,'Data Sources'!$J$4:$O$6,3)</f>
        <v>Hot Coffee</v>
      </c>
      <c r="G108" s="56">
        <f ca="1">VLOOKUP(E108,'Data Sources'!$J$4:$O$6,4)</f>
        <v>2</v>
      </c>
      <c r="H108" s="58">
        <f ca="1" t="shared" si="10"/>
        <v>2</v>
      </c>
      <c r="I108" s="58">
        <f ca="1" t="shared" ref="I108:K108" si="503">IF($H108=I$9,MAX(L107,$D108),L107)</f>
        <v>168</v>
      </c>
      <c r="J108" s="58">
        <f ca="1" t="shared" si="503"/>
        <v>165</v>
      </c>
      <c r="K108" s="58">
        <f ca="1" t="shared" si="503"/>
        <v>165</v>
      </c>
      <c r="L108" s="48">
        <f ca="1" t="shared" ref="L108:N108" si="504">IF($H108=L$9,I108+$G108,L107)</f>
        <v>168</v>
      </c>
      <c r="M108" s="48">
        <f ca="1" t="shared" si="504"/>
        <v>167</v>
      </c>
      <c r="N108" s="48">
        <f ca="1" t="shared" si="504"/>
        <v>165</v>
      </c>
      <c r="O108" s="79">
        <f ca="1" t="shared" ref="O108:Q108" si="505">+IF($H108=O$9,L108-$D108,0)</f>
        <v>0</v>
      </c>
      <c r="P108" s="79">
        <f ca="1" t="shared" si="505"/>
        <v>7</v>
      </c>
      <c r="Q108" s="79">
        <f ca="1" t="shared" si="505"/>
        <v>0</v>
      </c>
      <c r="R108" s="55">
        <f ca="1" t="shared" ref="R108:T108" si="506">+IF($H108=R$9,MAX(0,L108-$D108),0)*$AA108</f>
        <v>0</v>
      </c>
      <c r="S108" s="55">
        <f ca="1" t="shared" si="506"/>
        <v>7</v>
      </c>
      <c r="T108" s="55">
        <f ca="1" t="shared" si="506"/>
        <v>0</v>
      </c>
      <c r="U108" s="55">
        <f ca="1" t="shared" ref="U108:W108" si="507">IF($H108=U$9,MAX(I108-L107,0),0)*$AA108</f>
        <v>0</v>
      </c>
      <c r="V108" s="55">
        <f ca="1" t="shared" si="507"/>
        <v>0</v>
      </c>
      <c r="W108" s="55">
        <f ca="1" t="shared" si="507"/>
        <v>0</v>
      </c>
      <c r="Y108" s="1"/>
      <c r="AA108" s="119">
        <f ca="1" t="shared" si="16"/>
        <v>1</v>
      </c>
      <c r="AB108" s="36">
        <f ca="1" t="shared" si="17"/>
        <v>2</v>
      </c>
      <c r="AC108" s="118">
        <f ca="1" t="shared" si="18"/>
        <v>1</v>
      </c>
      <c r="AE108" s="1"/>
      <c r="AG108" s="133">
        <f ca="1">VLOOKUP(F108,'Data Sources'!$L$3:$N$6,3,0)</f>
        <v>4</v>
      </c>
      <c r="AH108" s="134">
        <f ca="1">VLOOKUP(F108,'Data Sources'!$L$3:$O$6,4,0)</f>
        <v>1.2</v>
      </c>
      <c r="AI108" s="135">
        <f ca="1" t="shared" si="342"/>
        <v>2.8</v>
      </c>
      <c r="AK108" s="1"/>
      <c r="AU108" s="1"/>
      <c r="AZ108" s="153"/>
      <c r="BA108" s="29"/>
      <c r="BB108" s="1"/>
      <c r="BG108" s="153"/>
      <c r="BH108" s="29"/>
      <c r="BI108" s="1"/>
      <c r="BN108" s="153"/>
      <c r="BO108" s="29"/>
      <c r="BP108" s="1"/>
    </row>
    <row r="109" ht="14.25" customHeight="1" spans="1:68">
      <c r="A109" s="48">
        <f t="shared" si="21"/>
        <v>99</v>
      </c>
      <c r="B109" s="49">
        <f ca="1" t="shared" si="7"/>
        <v>0.677476591455392</v>
      </c>
      <c r="C109" s="49">
        <f ca="1">VLOOKUP(B109,'Data Sources'!$C:$E,3)</f>
        <v>2</v>
      </c>
      <c r="D109" s="59">
        <f ca="1" t="shared" si="8"/>
        <v>162</v>
      </c>
      <c r="E109" s="49">
        <f ca="1" t="shared" si="9"/>
        <v>0.424158225826154</v>
      </c>
      <c r="F109" s="49" t="str">
        <f ca="1">VLOOKUP(E109,'Data Sources'!$J$4:$O$6,3)</f>
        <v>Hot Coffee</v>
      </c>
      <c r="G109" s="49">
        <f ca="1">VLOOKUP(E109,'Data Sources'!$J$4:$O$6,4)</f>
        <v>2</v>
      </c>
      <c r="H109" s="54">
        <f ca="1" t="shared" si="10"/>
        <v>3</v>
      </c>
      <c r="I109" s="54">
        <f ca="1" t="shared" ref="I109:K109" si="508">IF($H109=I$9,MAX(L108,$D109),L108)</f>
        <v>168</v>
      </c>
      <c r="J109" s="54">
        <f ca="1" t="shared" si="508"/>
        <v>167</v>
      </c>
      <c r="K109" s="54">
        <f ca="1" t="shared" si="508"/>
        <v>165</v>
      </c>
      <c r="L109" s="48">
        <f ca="1" t="shared" ref="L109:N109" si="509">IF($H109=L$9,I109+$G109,L108)</f>
        <v>168</v>
      </c>
      <c r="M109" s="48">
        <f ca="1" t="shared" si="509"/>
        <v>167</v>
      </c>
      <c r="N109" s="48">
        <f ca="1" t="shared" si="509"/>
        <v>167</v>
      </c>
      <c r="O109" s="79">
        <f ca="1" t="shared" ref="O109:Q109" si="510">+IF($H109=O$9,L109-$D109,0)</f>
        <v>0</v>
      </c>
      <c r="P109" s="79">
        <f ca="1" t="shared" si="510"/>
        <v>0</v>
      </c>
      <c r="Q109" s="79">
        <f ca="1" t="shared" si="510"/>
        <v>5</v>
      </c>
      <c r="R109" s="48">
        <f ca="1" t="shared" ref="R109:T109" si="511">+IF($H109=R$9,MAX(0,L109-$D109),0)*$AA109</f>
        <v>0</v>
      </c>
      <c r="S109" s="48">
        <f ca="1" t="shared" si="511"/>
        <v>0</v>
      </c>
      <c r="T109" s="48">
        <f ca="1" t="shared" si="511"/>
        <v>5</v>
      </c>
      <c r="U109" s="48">
        <f ca="1" t="shared" ref="U109:W109" si="512">IF($H109=U$9,MAX(I109-L108,0),0)*$AA109</f>
        <v>0</v>
      </c>
      <c r="V109" s="48">
        <f ca="1" t="shared" si="512"/>
        <v>0</v>
      </c>
      <c r="W109" s="48">
        <f ca="1" t="shared" si="512"/>
        <v>0</v>
      </c>
      <c r="Y109" s="1"/>
      <c r="AA109" s="119">
        <f ca="1" t="shared" si="16"/>
        <v>1</v>
      </c>
      <c r="AB109" s="36">
        <f ca="1" t="shared" si="17"/>
        <v>3</v>
      </c>
      <c r="AC109" s="118">
        <f ca="1" t="shared" si="18"/>
        <v>1</v>
      </c>
      <c r="AE109" s="1"/>
      <c r="AG109" s="133">
        <f ca="1">VLOOKUP(F109,'Data Sources'!$L$3:$N$6,3,0)</f>
        <v>4</v>
      </c>
      <c r="AH109" s="134">
        <f ca="1">VLOOKUP(F109,'Data Sources'!$L$3:$O$6,4,0)</f>
        <v>1.2</v>
      </c>
      <c r="AI109" s="135">
        <f ca="1" t="shared" si="342"/>
        <v>2.8</v>
      </c>
      <c r="AK109" s="1"/>
      <c r="AU109" s="1"/>
      <c r="AZ109" s="153"/>
      <c r="BA109" s="29"/>
      <c r="BB109" s="1"/>
      <c r="BG109" s="153"/>
      <c r="BH109" s="29"/>
      <c r="BI109" s="1"/>
      <c r="BN109" s="153"/>
      <c r="BO109" s="29"/>
      <c r="BP109" s="1"/>
    </row>
    <row r="110" ht="14.25" customHeight="1" spans="1:68">
      <c r="A110" s="55">
        <f t="shared" si="21"/>
        <v>100</v>
      </c>
      <c r="B110" s="56">
        <f ca="1" t="shared" si="7"/>
        <v>0.819023042748053</v>
      </c>
      <c r="C110" s="56">
        <f ca="1">VLOOKUP(B110,'Data Sources'!$C:$E,3)</f>
        <v>2</v>
      </c>
      <c r="D110" s="57">
        <f ca="1" t="shared" si="8"/>
        <v>164</v>
      </c>
      <c r="E110" s="56">
        <f ca="1" t="shared" si="9"/>
        <v>0.956126218543539</v>
      </c>
      <c r="F110" s="56" t="str">
        <f ca="1">VLOOKUP(E110,'Data Sources'!$J$4:$O$6,3)</f>
        <v>Blended Drink</v>
      </c>
      <c r="G110" s="56">
        <f ca="1">VLOOKUP(E110,'Data Sources'!$J$4:$O$6,4)</f>
        <v>8</v>
      </c>
      <c r="H110" s="58">
        <f ca="1" t="shared" si="10"/>
        <v>2</v>
      </c>
      <c r="I110" s="58">
        <f ca="1" t="shared" ref="I110:K110" si="513">IF($H110=I$9,MAX(L109,$D110),L109)</f>
        <v>168</v>
      </c>
      <c r="J110" s="58">
        <f ca="1" t="shared" si="513"/>
        <v>167</v>
      </c>
      <c r="K110" s="58">
        <f ca="1" t="shared" si="513"/>
        <v>167</v>
      </c>
      <c r="L110" s="48">
        <f ca="1" t="shared" ref="L110:N110" si="514">IF($H110=L$9,I110+$G110,L109)</f>
        <v>168</v>
      </c>
      <c r="M110" s="48">
        <f ca="1" t="shared" si="514"/>
        <v>175</v>
      </c>
      <c r="N110" s="48">
        <f ca="1" t="shared" si="514"/>
        <v>167</v>
      </c>
      <c r="O110" s="79">
        <f ca="1" t="shared" ref="O110:Q110" si="515">+IF($H110=O$9,L110-$D110,0)</f>
        <v>0</v>
      </c>
      <c r="P110" s="79">
        <f ca="1" t="shared" si="515"/>
        <v>11</v>
      </c>
      <c r="Q110" s="79">
        <f ca="1" t="shared" si="515"/>
        <v>0</v>
      </c>
      <c r="R110" s="55">
        <f ca="1" t="shared" ref="R110:T110" si="516">+IF($H110=R$9,MAX(0,L110-$D110),0)*$AA110</f>
        <v>0</v>
      </c>
      <c r="S110" s="55">
        <f ca="1" t="shared" si="516"/>
        <v>11</v>
      </c>
      <c r="T110" s="55">
        <f ca="1" t="shared" si="516"/>
        <v>0</v>
      </c>
      <c r="U110" s="55">
        <f ca="1" t="shared" ref="U110:W110" si="517">IF($H110=U$9,MAX(I110-L109,0),0)*$AA110</f>
        <v>0</v>
      </c>
      <c r="V110" s="55">
        <f ca="1" t="shared" si="517"/>
        <v>0</v>
      </c>
      <c r="W110" s="55">
        <f ca="1" t="shared" si="517"/>
        <v>0</v>
      </c>
      <c r="Y110" s="1"/>
      <c r="AA110" s="119">
        <f ca="1" t="shared" si="16"/>
        <v>1</v>
      </c>
      <c r="AB110" s="36">
        <f ca="1" t="shared" si="17"/>
        <v>2</v>
      </c>
      <c r="AC110" s="118">
        <f ca="1" t="shared" si="18"/>
        <v>1</v>
      </c>
      <c r="AE110" s="1"/>
      <c r="AG110" s="133">
        <f ca="1">VLOOKUP(F110,'Data Sources'!$L$3:$N$6,3,0)</f>
        <v>5</v>
      </c>
      <c r="AH110" s="134">
        <f ca="1">VLOOKUP(F110,'Data Sources'!$L$3:$O$6,4,0)</f>
        <v>1.9</v>
      </c>
      <c r="AI110" s="135">
        <f ca="1" t="shared" si="342"/>
        <v>3.1</v>
      </c>
      <c r="AK110" s="1"/>
      <c r="AU110" s="1"/>
      <c r="AZ110" s="153"/>
      <c r="BA110" s="29"/>
      <c r="BB110" s="1"/>
      <c r="BG110" s="153"/>
      <c r="BH110" s="29"/>
      <c r="BI110" s="1"/>
      <c r="BN110" s="153"/>
      <c r="BO110" s="29"/>
      <c r="BP110" s="1"/>
    </row>
    <row r="111" ht="14.25" customHeight="1" spans="1:68">
      <c r="A111" s="48">
        <f t="shared" si="21"/>
        <v>101</v>
      </c>
      <c r="B111" s="49">
        <f ca="1" t="shared" si="7"/>
        <v>0.63592123438313</v>
      </c>
      <c r="C111" s="49">
        <f ca="1">VLOOKUP(B111,'Data Sources'!$C:$E,3)</f>
        <v>2</v>
      </c>
      <c r="D111" s="59">
        <f ca="1" t="shared" si="8"/>
        <v>166</v>
      </c>
      <c r="E111" s="49">
        <f ca="1" t="shared" si="9"/>
        <v>0.160767371579108</v>
      </c>
      <c r="F111" s="49" t="str">
        <f ca="1">VLOOKUP(E111,'Data Sources'!$J$4:$O$6,3)</f>
        <v>Hot Coffee</v>
      </c>
      <c r="G111" s="49">
        <f ca="1">VLOOKUP(E111,'Data Sources'!$J$4:$O$6,4)</f>
        <v>2</v>
      </c>
      <c r="H111" s="54">
        <f ca="1" t="shared" si="10"/>
        <v>3</v>
      </c>
      <c r="I111" s="54">
        <f ca="1" t="shared" ref="I111:K111" si="518">IF($H111=I$9,MAX(L110,$D111),L110)</f>
        <v>168</v>
      </c>
      <c r="J111" s="54">
        <f ca="1" t="shared" si="518"/>
        <v>175</v>
      </c>
      <c r="K111" s="54">
        <f ca="1" t="shared" si="518"/>
        <v>167</v>
      </c>
      <c r="L111" s="48">
        <f ca="1" t="shared" ref="L111:N111" si="519">IF($H111=L$9,I111+$G111,L110)</f>
        <v>168</v>
      </c>
      <c r="M111" s="48">
        <f ca="1" t="shared" si="519"/>
        <v>175</v>
      </c>
      <c r="N111" s="48">
        <f ca="1" t="shared" si="519"/>
        <v>169</v>
      </c>
      <c r="O111" s="79">
        <f ca="1" t="shared" ref="O111:Q111" si="520">+IF($H111=O$9,L111-$D111,0)</f>
        <v>0</v>
      </c>
      <c r="P111" s="79">
        <f ca="1" t="shared" si="520"/>
        <v>0</v>
      </c>
      <c r="Q111" s="79">
        <f ca="1" t="shared" si="520"/>
        <v>3</v>
      </c>
      <c r="R111" s="48">
        <f ca="1" t="shared" ref="R111:T111" si="521">+IF($H111=R$9,MAX(0,L111-$D111),0)*$AA111</f>
        <v>0</v>
      </c>
      <c r="S111" s="48">
        <f ca="1" t="shared" si="521"/>
        <v>0</v>
      </c>
      <c r="T111" s="48">
        <f ca="1" t="shared" si="521"/>
        <v>3</v>
      </c>
      <c r="U111" s="48">
        <f ca="1" t="shared" ref="U111:W111" si="522">IF($H111=U$9,MAX(I111-L110,0),0)*$AA111</f>
        <v>0</v>
      </c>
      <c r="V111" s="48">
        <f ca="1" t="shared" si="522"/>
        <v>0</v>
      </c>
      <c r="W111" s="48">
        <f ca="1" t="shared" si="522"/>
        <v>0</v>
      </c>
      <c r="Y111" s="1"/>
      <c r="AA111" s="119">
        <f ca="1" t="shared" si="16"/>
        <v>1</v>
      </c>
      <c r="AB111" s="36">
        <f ca="1" t="shared" si="17"/>
        <v>3</v>
      </c>
      <c r="AC111" s="118">
        <f ca="1" t="shared" si="18"/>
        <v>1</v>
      </c>
      <c r="AE111" s="1"/>
      <c r="AG111" s="133">
        <f ca="1">VLOOKUP(F111,'Data Sources'!$L$3:$N$6,3,0)</f>
        <v>4</v>
      </c>
      <c r="AH111" s="134">
        <f ca="1">VLOOKUP(F111,'Data Sources'!$L$3:$O$6,4,0)</f>
        <v>1.2</v>
      </c>
      <c r="AI111" s="135">
        <f ca="1" t="shared" si="342"/>
        <v>2.8</v>
      </c>
      <c r="AK111" s="1"/>
      <c r="AU111" s="1"/>
      <c r="AZ111" s="153"/>
      <c r="BA111" s="29"/>
      <c r="BB111" s="1"/>
      <c r="BG111" s="153"/>
      <c r="BH111" s="29"/>
      <c r="BI111" s="1"/>
      <c r="BN111" s="153"/>
      <c r="BO111" s="29"/>
      <c r="BP111" s="1"/>
    </row>
    <row r="112" ht="14.25" customHeight="1" spans="1:68">
      <c r="A112" s="55">
        <f t="shared" si="21"/>
        <v>102</v>
      </c>
      <c r="B112" s="56">
        <f ca="1" t="shared" si="7"/>
        <v>0.2289663518297</v>
      </c>
      <c r="C112" s="56">
        <f ca="1">VLOOKUP(B112,'Data Sources'!$C:$E,3)</f>
        <v>1</v>
      </c>
      <c r="D112" s="57">
        <f ca="1" t="shared" si="8"/>
        <v>167</v>
      </c>
      <c r="E112" s="56">
        <f ca="1" t="shared" si="9"/>
        <v>0.715257203545479</v>
      </c>
      <c r="F112" s="56" t="str">
        <f ca="1">VLOOKUP(E112,'Data Sources'!$J$4:$O$6,3)</f>
        <v>Blended Drink</v>
      </c>
      <c r="G112" s="56">
        <f ca="1">VLOOKUP(E112,'Data Sources'!$J$4:$O$6,4)</f>
        <v>8</v>
      </c>
      <c r="H112" s="58">
        <f ca="1" t="shared" si="10"/>
        <v>1</v>
      </c>
      <c r="I112" s="58">
        <f ca="1" t="shared" ref="I112:K112" si="523">IF($H112=I$9,MAX(L111,$D112),L111)</f>
        <v>168</v>
      </c>
      <c r="J112" s="58">
        <f ca="1" t="shared" si="523"/>
        <v>175</v>
      </c>
      <c r="K112" s="58">
        <f ca="1" t="shared" si="523"/>
        <v>169</v>
      </c>
      <c r="L112" s="48">
        <f ca="1" t="shared" ref="L112:N112" si="524">IF($H112=L$9,I112+$G112,L111)</f>
        <v>176</v>
      </c>
      <c r="M112" s="48">
        <f ca="1" t="shared" si="524"/>
        <v>175</v>
      </c>
      <c r="N112" s="48">
        <f ca="1" t="shared" si="524"/>
        <v>169</v>
      </c>
      <c r="O112" s="79">
        <f ca="1" t="shared" ref="O112:Q112" si="525">+IF($H112=O$9,L112-$D112,0)</f>
        <v>9</v>
      </c>
      <c r="P112" s="79">
        <f ca="1" t="shared" si="525"/>
        <v>0</v>
      </c>
      <c r="Q112" s="79">
        <f ca="1" t="shared" si="525"/>
        <v>0</v>
      </c>
      <c r="R112" s="55">
        <f ca="1" t="shared" ref="R112:T112" si="526">+IF($H112=R$9,MAX(0,L112-$D112),0)*$AA112</f>
        <v>9</v>
      </c>
      <c r="S112" s="55">
        <f ca="1" t="shared" si="526"/>
        <v>0</v>
      </c>
      <c r="T112" s="55">
        <f ca="1" t="shared" si="526"/>
        <v>0</v>
      </c>
      <c r="U112" s="55">
        <f ca="1" t="shared" ref="U112:W112" si="527">IF($H112=U$9,MAX(I112-L111,0),0)*$AA112</f>
        <v>0</v>
      </c>
      <c r="V112" s="55">
        <f ca="1" t="shared" si="527"/>
        <v>0</v>
      </c>
      <c r="W112" s="55">
        <f ca="1" t="shared" si="527"/>
        <v>0</v>
      </c>
      <c r="Y112" s="1"/>
      <c r="AA112" s="119">
        <f ca="1" t="shared" si="16"/>
        <v>1</v>
      </c>
      <c r="AB112" s="36">
        <f ca="1" t="shared" si="17"/>
        <v>1</v>
      </c>
      <c r="AC112" s="118">
        <f ca="1" t="shared" si="18"/>
        <v>1</v>
      </c>
      <c r="AE112" s="1"/>
      <c r="AG112" s="133">
        <f ca="1">VLOOKUP(F112,'Data Sources'!$L$3:$N$6,3,0)</f>
        <v>5</v>
      </c>
      <c r="AH112" s="134">
        <f ca="1">VLOOKUP(F112,'Data Sources'!$L$3:$O$6,4,0)</f>
        <v>1.9</v>
      </c>
      <c r="AI112" s="135">
        <f ca="1" t="shared" si="342"/>
        <v>3.1</v>
      </c>
      <c r="AK112" s="1"/>
      <c r="AU112" s="1"/>
      <c r="AZ112" s="153"/>
      <c r="BA112" s="29"/>
      <c r="BB112" s="1"/>
      <c r="BG112" s="153"/>
      <c r="BH112" s="29"/>
      <c r="BI112" s="1"/>
      <c r="BN112" s="153"/>
      <c r="BO112" s="29"/>
      <c r="BP112" s="1"/>
    </row>
    <row r="113" ht="14.25" customHeight="1" spans="1:68">
      <c r="A113" s="48">
        <f t="shared" si="21"/>
        <v>103</v>
      </c>
      <c r="B113" s="49">
        <f ca="1" t="shared" si="7"/>
        <v>0.121288074901128</v>
      </c>
      <c r="C113" s="49">
        <f ca="1">VLOOKUP(B113,'Data Sources'!$C:$E,3)</f>
        <v>1</v>
      </c>
      <c r="D113" s="59">
        <f ca="1" t="shared" si="8"/>
        <v>168</v>
      </c>
      <c r="E113" s="49">
        <f ca="1" t="shared" si="9"/>
        <v>0.381331093337369</v>
      </c>
      <c r="F113" s="49" t="str">
        <f ca="1">VLOOKUP(E113,'Data Sources'!$J$4:$O$6,3)</f>
        <v>Hot Coffee</v>
      </c>
      <c r="G113" s="49">
        <f ca="1">VLOOKUP(E113,'Data Sources'!$J$4:$O$6,4)</f>
        <v>2</v>
      </c>
      <c r="H113" s="54">
        <f ca="1" t="shared" si="10"/>
        <v>3</v>
      </c>
      <c r="I113" s="54">
        <f ca="1" t="shared" ref="I113:K113" si="528">IF($H113=I$9,MAX(L112,$D113),L112)</f>
        <v>176</v>
      </c>
      <c r="J113" s="54">
        <f ca="1" t="shared" si="528"/>
        <v>175</v>
      </c>
      <c r="K113" s="54">
        <f ca="1" t="shared" si="528"/>
        <v>169</v>
      </c>
      <c r="L113" s="48">
        <f ca="1" t="shared" ref="L113:N113" si="529">IF($H113=L$9,I113+$G113,L112)</f>
        <v>176</v>
      </c>
      <c r="M113" s="48">
        <f ca="1" t="shared" si="529"/>
        <v>175</v>
      </c>
      <c r="N113" s="48">
        <f ca="1" t="shared" si="529"/>
        <v>171</v>
      </c>
      <c r="O113" s="79">
        <f ca="1" t="shared" ref="O113:Q113" si="530">+IF($H113=O$9,L113-$D113,0)</f>
        <v>0</v>
      </c>
      <c r="P113" s="79">
        <f ca="1" t="shared" si="530"/>
        <v>0</v>
      </c>
      <c r="Q113" s="79">
        <f ca="1" t="shared" si="530"/>
        <v>3</v>
      </c>
      <c r="R113" s="48">
        <f ca="1" t="shared" ref="R113:T113" si="531">+IF($H113=R$9,MAX(0,L113-$D113),0)*$AA113</f>
        <v>0</v>
      </c>
      <c r="S113" s="48">
        <f ca="1" t="shared" si="531"/>
        <v>0</v>
      </c>
      <c r="T113" s="48">
        <f ca="1" t="shared" si="531"/>
        <v>3</v>
      </c>
      <c r="U113" s="48">
        <f ca="1" t="shared" ref="U113:W113" si="532">IF($H113=U$9,MAX(I113-L112,0),0)*$AA113</f>
        <v>0</v>
      </c>
      <c r="V113" s="48">
        <f ca="1" t="shared" si="532"/>
        <v>0</v>
      </c>
      <c r="W113" s="48">
        <f ca="1" t="shared" si="532"/>
        <v>0</v>
      </c>
      <c r="Y113" s="1"/>
      <c r="AA113" s="119">
        <f ca="1" t="shared" si="16"/>
        <v>1</v>
      </c>
      <c r="AB113" s="36">
        <f ca="1" t="shared" si="17"/>
        <v>3</v>
      </c>
      <c r="AC113" s="118">
        <f ca="1" t="shared" si="18"/>
        <v>1</v>
      </c>
      <c r="AE113" s="1"/>
      <c r="AG113" s="133">
        <f ca="1">VLOOKUP(F113,'Data Sources'!$L$3:$N$6,3,0)</f>
        <v>4</v>
      </c>
      <c r="AH113" s="134">
        <f ca="1">VLOOKUP(F113,'Data Sources'!$L$3:$O$6,4,0)</f>
        <v>1.2</v>
      </c>
      <c r="AI113" s="135">
        <f ca="1" t="shared" si="342"/>
        <v>2.8</v>
      </c>
      <c r="AK113" s="1"/>
      <c r="AU113" s="1"/>
      <c r="AZ113" s="153"/>
      <c r="BA113" s="29"/>
      <c r="BB113" s="1"/>
      <c r="BG113" s="153"/>
      <c r="BH113" s="29"/>
      <c r="BI113" s="1"/>
      <c r="BN113" s="153"/>
      <c r="BO113" s="29"/>
      <c r="BP113" s="1"/>
    </row>
    <row r="114" ht="14.25" customHeight="1" spans="1:68">
      <c r="A114" s="55">
        <f t="shared" si="21"/>
        <v>104</v>
      </c>
      <c r="B114" s="56">
        <f ca="1" t="shared" si="7"/>
        <v>0.213757135492062</v>
      </c>
      <c r="C114" s="56">
        <f ca="1">VLOOKUP(B114,'Data Sources'!$C:$E,3)</f>
        <v>1</v>
      </c>
      <c r="D114" s="57">
        <f ca="1" t="shared" si="8"/>
        <v>169</v>
      </c>
      <c r="E114" s="56">
        <f ca="1" t="shared" si="9"/>
        <v>0.819394217824343</v>
      </c>
      <c r="F114" s="56" t="str">
        <f ca="1">VLOOKUP(E114,'Data Sources'!$J$4:$O$6,3)</f>
        <v>Blended Drink</v>
      </c>
      <c r="G114" s="56">
        <f ca="1">VLOOKUP(E114,'Data Sources'!$J$4:$O$6,4)</f>
        <v>8</v>
      </c>
      <c r="H114" s="58">
        <f ca="1" t="shared" si="10"/>
        <v>3</v>
      </c>
      <c r="I114" s="58">
        <f ca="1" t="shared" ref="I114:K114" si="533">IF($H114=I$9,MAX(L113,$D114),L113)</f>
        <v>176</v>
      </c>
      <c r="J114" s="58">
        <f ca="1" t="shared" si="533"/>
        <v>175</v>
      </c>
      <c r="K114" s="58">
        <f ca="1" t="shared" si="533"/>
        <v>171</v>
      </c>
      <c r="L114" s="48">
        <f ca="1" t="shared" ref="L114:N114" si="534">IF($H114=L$9,I114+$G114,L113)</f>
        <v>176</v>
      </c>
      <c r="M114" s="48">
        <f ca="1" t="shared" si="534"/>
        <v>175</v>
      </c>
      <c r="N114" s="48">
        <f ca="1" t="shared" si="534"/>
        <v>179</v>
      </c>
      <c r="O114" s="79">
        <f ca="1" t="shared" ref="O114:Q114" si="535">+IF($H114=O$9,L114-$D114,0)</f>
        <v>0</v>
      </c>
      <c r="P114" s="79">
        <f ca="1" t="shared" si="535"/>
        <v>0</v>
      </c>
      <c r="Q114" s="79">
        <f ca="1" t="shared" si="535"/>
        <v>10</v>
      </c>
      <c r="R114" s="55">
        <f ca="1" t="shared" ref="R114:T114" si="536">+IF($H114=R$9,MAX(0,L114-$D114),0)*$AA114</f>
        <v>0</v>
      </c>
      <c r="S114" s="55">
        <f ca="1" t="shared" si="536"/>
        <v>0</v>
      </c>
      <c r="T114" s="55">
        <f ca="1" t="shared" si="536"/>
        <v>10</v>
      </c>
      <c r="U114" s="55">
        <f ca="1" t="shared" ref="U114:W114" si="537">IF($H114=U$9,MAX(I114-L113,0),0)*$AA114</f>
        <v>0</v>
      </c>
      <c r="V114" s="55">
        <f ca="1" t="shared" si="537"/>
        <v>0</v>
      </c>
      <c r="W114" s="55">
        <f ca="1" t="shared" si="537"/>
        <v>0</v>
      </c>
      <c r="Y114" s="1"/>
      <c r="AA114" s="119">
        <f ca="1" t="shared" si="16"/>
        <v>1</v>
      </c>
      <c r="AB114" s="36">
        <f ca="1" t="shared" si="17"/>
        <v>3</v>
      </c>
      <c r="AC114" s="118">
        <f ca="1" t="shared" si="18"/>
        <v>1</v>
      </c>
      <c r="AE114" s="1"/>
      <c r="AG114" s="133">
        <f ca="1">VLOOKUP(F114,'Data Sources'!$L$3:$N$6,3,0)</f>
        <v>5</v>
      </c>
      <c r="AH114" s="134">
        <f ca="1">VLOOKUP(F114,'Data Sources'!$L$3:$O$6,4,0)</f>
        <v>1.9</v>
      </c>
      <c r="AI114" s="135">
        <f ca="1" t="shared" si="342"/>
        <v>3.1</v>
      </c>
      <c r="AK114" s="1"/>
      <c r="AU114" s="1"/>
      <c r="AZ114" s="153"/>
      <c r="BA114" s="29"/>
      <c r="BB114" s="1"/>
      <c r="BG114" s="153"/>
      <c r="BH114" s="29"/>
      <c r="BI114" s="1"/>
      <c r="BN114" s="153"/>
      <c r="BO114" s="29"/>
      <c r="BP114" s="1"/>
    </row>
    <row r="115" ht="14.25" customHeight="1" spans="1:68">
      <c r="A115" s="48">
        <f t="shared" si="21"/>
        <v>105</v>
      </c>
      <c r="B115" s="49">
        <f ca="1" t="shared" si="7"/>
        <v>0.230317490771724</v>
      </c>
      <c r="C115" s="49">
        <f ca="1">VLOOKUP(B115,'Data Sources'!$C:$E,3)</f>
        <v>1</v>
      </c>
      <c r="D115" s="59">
        <f ca="1" t="shared" si="8"/>
        <v>170</v>
      </c>
      <c r="E115" s="49">
        <f ca="1" t="shared" si="9"/>
        <v>0.661990050134141</v>
      </c>
      <c r="F115" s="49" t="str">
        <f ca="1">VLOOKUP(E115,'Data Sources'!$J$4:$O$6,3)</f>
        <v>Cold Coffee</v>
      </c>
      <c r="G115" s="49">
        <f ca="1">VLOOKUP(E115,'Data Sources'!$J$4:$O$6,4)</f>
        <v>5</v>
      </c>
      <c r="H115" s="54">
        <f ca="1" t="shared" si="10"/>
        <v>2</v>
      </c>
      <c r="I115" s="54">
        <f ca="1" t="shared" ref="I115:K115" si="538">IF($H115=I$9,MAX(L114,$D115),L114)</f>
        <v>176</v>
      </c>
      <c r="J115" s="54">
        <f ca="1" t="shared" si="538"/>
        <v>175</v>
      </c>
      <c r="K115" s="54">
        <f ca="1" t="shared" si="538"/>
        <v>179</v>
      </c>
      <c r="L115" s="48">
        <f ca="1" t="shared" ref="L115:N115" si="539">IF($H115=L$9,I115+$G115,L114)</f>
        <v>176</v>
      </c>
      <c r="M115" s="48">
        <f ca="1" t="shared" si="539"/>
        <v>180</v>
      </c>
      <c r="N115" s="48">
        <f ca="1" t="shared" si="539"/>
        <v>179</v>
      </c>
      <c r="O115" s="79">
        <f ca="1" t="shared" ref="O115:Q115" si="540">+IF($H115=O$9,L115-$D115,0)</f>
        <v>0</v>
      </c>
      <c r="P115" s="79">
        <f ca="1" t="shared" si="540"/>
        <v>10</v>
      </c>
      <c r="Q115" s="79">
        <f ca="1" t="shared" si="540"/>
        <v>0</v>
      </c>
      <c r="R115" s="48">
        <f ca="1" t="shared" ref="R115:T115" si="541">+IF($H115=R$9,MAX(0,L115-$D115),0)*$AA115</f>
        <v>0</v>
      </c>
      <c r="S115" s="48">
        <f ca="1" t="shared" si="541"/>
        <v>10</v>
      </c>
      <c r="T115" s="48">
        <f ca="1" t="shared" si="541"/>
        <v>0</v>
      </c>
      <c r="U115" s="48">
        <f ca="1" t="shared" ref="U115:W115" si="542">IF($H115=U$9,MAX(I115-L114,0),0)*$AA115</f>
        <v>0</v>
      </c>
      <c r="V115" s="48">
        <f ca="1" t="shared" si="542"/>
        <v>0</v>
      </c>
      <c r="W115" s="48">
        <f ca="1" t="shared" si="542"/>
        <v>0</v>
      </c>
      <c r="Y115" s="1"/>
      <c r="AA115" s="119">
        <f ca="1" t="shared" si="16"/>
        <v>1</v>
      </c>
      <c r="AB115" s="36">
        <f ca="1" t="shared" si="17"/>
        <v>2</v>
      </c>
      <c r="AC115" s="118">
        <f ca="1" t="shared" si="18"/>
        <v>1</v>
      </c>
      <c r="AE115" s="1"/>
      <c r="AG115" s="133">
        <f ca="1">VLOOKUP(F115,'Data Sources'!$L$3:$N$6,3,0)</f>
        <v>4</v>
      </c>
      <c r="AH115" s="134">
        <f ca="1">VLOOKUP(F115,'Data Sources'!$L$3:$O$6,4,0)</f>
        <v>1</v>
      </c>
      <c r="AI115" s="135">
        <f ca="1" t="shared" si="342"/>
        <v>3</v>
      </c>
      <c r="AK115" s="1"/>
      <c r="AU115" s="1"/>
      <c r="AZ115" s="153"/>
      <c r="BA115" s="29"/>
      <c r="BB115" s="1"/>
      <c r="BG115" s="153"/>
      <c r="BH115" s="29"/>
      <c r="BI115" s="1"/>
      <c r="BN115" s="153"/>
      <c r="BO115" s="29"/>
      <c r="BP115" s="1"/>
    </row>
    <row r="116" ht="14.25" customHeight="1" spans="1:68">
      <c r="A116" s="55">
        <f t="shared" si="21"/>
        <v>106</v>
      </c>
      <c r="B116" s="56">
        <f ca="1" t="shared" si="7"/>
        <v>0.691051985329034</v>
      </c>
      <c r="C116" s="56">
        <f ca="1">VLOOKUP(B116,'Data Sources'!$C:$E,3)</f>
        <v>2</v>
      </c>
      <c r="D116" s="57">
        <f ca="1" t="shared" si="8"/>
        <v>172</v>
      </c>
      <c r="E116" s="56">
        <f ca="1" t="shared" si="9"/>
        <v>0.0863580464202758</v>
      </c>
      <c r="F116" s="56" t="str">
        <f ca="1">VLOOKUP(E116,'Data Sources'!$J$4:$O$6,3)</f>
        <v>Hot Coffee</v>
      </c>
      <c r="G116" s="56">
        <f ca="1">VLOOKUP(E116,'Data Sources'!$J$4:$O$6,4)</f>
        <v>2</v>
      </c>
      <c r="H116" s="58">
        <f ca="1" t="shared" si="10"/>
        <v>1</v>
      </c>
      <c r="I116" s="58">
        <f ca="1" t="shared" ref="I116:K116" si="543">IF($H116=I$9,MAX(L115,$D116),L115)</f>
        <v>176</v>
      </c>
      <c r="J116" s="58">
        <f ca="1" t="shared" si="543"/>
        <v>180</v>
      </c>
      <c r="K116" s="58">
        <f ca="1" t="shared" si="543"/>
        <v>179</v>
      </c>
      <c r="L116" s="48">
        <f ca="1" t="shared" ref="L116:N116" si="544">IF($H116=L$9,I116+$G116,L115)</f>
        <v>178</v>
      </c>
      <c r="M116" s="48">
        <f ca="1" t="shared" si="544"/>
        <v>180</v>
      </c>
      <c r="N116" s="48">
        <f ca="1" t="shared" si="544"/>
        <v>179</v>
      </c>
      <c r="O116" s="79">
        <f ca="1" t="shared" ref="O116:Q116" si="545">+IF($H116=O$9,L116-$D116,0)</f>
        <v>6</v>
      </c>
      <c r="P116" s="79">
        <f ca="1" t="shared" si="545"/>
        <v>0</v>
      </c>
      <c r="Q116" s="79">
        <f ca="1" t="shared" si="545"/>
        <v>0</v>
      </c>
      <c r="R116" s="55">
        <f ca="1" t="shared" ref="R116:T116" si="546">+IF($H116=R$9,MAX(0,L116-$D116),0)*$AA116</f>
        <v>6</v>
      </c>
      <c r="S116" s="55">
        <f ca="1" t="shared" si="546"/>
        <v>0</v>
      </c>
      <c r="T116" s="55">
        <f ca="1" t="shared" si="546"/>
        <v>0</v>
      </c>
      <c r="U116" s="55">
        <f ca="1" t="shared" ref="U116:W116" si="547">IF($H116=U$9,MAX(I116-L115,0),0)*$AA116</f>
        <v>0</v>
      </c>
      <c r="V116" s="55">
        <f ca="1" t="shared" si="547"/>
        <v>0</v>
      </c>
      <c r="W116" s="55">
        <f ca="1" t="shared" si="547"/>
        <v>0</v>
      </c>
      <c r="Y116" s="1"/>
      <c r="AA116" s="119">
        <f ca="1" t="shared" si="16"/>
        <v>1</v>
      </c>
      <c r="AB116" s="36">
        <f ca="1" t="shared" si="17"/>
        <v>1</v>
      </c>
      <c r="AC116" s="118">
        <f ca="1" t="shared" si="18"/>
        <v>1</v>
      </c>
      <c r="AE116" s="1"/>
      <c r="AG116" s="133">
        <f ca="1">VLOOKUP(F116,'Data Sources'!$L$3:$N$6,3,0)</f>
        <v>4</v>
      </c>
      <c r="AH116" s="134">
        <f ca="1">VLOOKUP(F116,'Data Sources'!$L$3:$O$6,4,0)</f>
        <v>1.2</v>
      </c>
      <c r="AI116" s="135">
        <f ca="1" t="shared" si="342"/>
        <v>2.8</v>
      </c>
      <c r="AK116" s="1"/>
      <c r="AU116" s="1"/>
      <c r="AZ116" s="153"/>
      <c r="BA116" s="29"/>
      <c r="BB116" s="1"/>
      <c r="BG116" s="153"/>
      <c r="BH116" s="29"/>
      <c r="BI116" s="1"/>
      <c r="BN116" s="153"/>
      <c r="BO116" s="29"/>
      <c r="BP116" s="1"/>
    </row>
    <row r="117" ht="14.25" customHeight="1" spans="1:68">
      <c r="A117" s="48">
        <f t="shared" si="21"/>
        <v>107</v>
      </c>
      <c r="B117" s="49">
        <f ca="1" t="shared" si="7"/>
        <v>0.834508086409674</v>
      </c>
      <c r="C117" s="49">
        <f ca="1">VLOOKUP(B117,'Data Sources'!$C:$E,3)</f>
        <v>2</v>
      </c>
      <c r="D117" s="59">
        <f ca="1" t="shared" si="8"/>
        <v>174</v>
      </c>
      <c r="E117" s="49">
        <f ca="1" t="shared" si="9"/>
        <v>0.544946390837257</v>
      </c>
      <c r="F117" s="49" t="str">
        <f ca="1">VLOOKUP(E117,'Data Sources'!$J$4:$O$6,3)</f>
        <v>Cold Coffee</v>
      </c>
      <c r="G117" s="49">
        <f ca="1">VLOOKUP(E117,'Data Sources'!$J$4:$O$6,4)</f>
        <v>5</v>
      </c>
      <c r="H117" s="54">
        <f ca="1" t="shared" si="10"/>
        <v>1</v>
      </c>
      <c r="I117" s="54">
        <f ca="1" t="shared" ref="I117:K117" si="548">IF($H117=I$9,MAX(L116,$D117),L116)</f>
        <v>178</v>
      </c>
      <c r="J117" s="54">
        <f ca="1" t="shared" si="548"/>
        <v>180</v>
      </c>
      <c r="K117" s="54">
        <f ca="1" t="shared" si="548"/>
        <v>179</v>
      </c>
      <c r="L117" s="48">
        <f ca="1" t="shared" ref="L117:N117" si="549">IF($H117=L$9,I117+$G117,L116)</f>
        <v>183</v>
      </c>
      <c r="M117" s="48">
        <f ca="1" t="shared" si="549"/>
        <v>180</v>
      </c>
      <c r="N117" s="48">
        <f ca="1" t="shared" si="549"/>
        <v>179</v>
      </c>
      <c r="O117" s="79">
        <f ca="1" t="shared" ref="O117:Q117" si="550">+IF($H117=O$9,L117-$D117,0)</f>
        <v>9</v>
      </c>
      <c r="P117" s="79">
        <f ca="1" t="shared" si="550"/>
        <v>0</v>
      </c>
      <c r="Q117" s="79">
        <f ca="1" t="shared" si="550"/>
        <v>0</v>
      </c>
      <c r="R117" s="48">
        <f ca="1" t="shared" ref="R117:T117" si="551">+IF($H117=R$9,MAX(0,L117-$D117),0)*$AA117</f>
        <v>9</v>
      </c>
      <c r="S117" s="48">
        <f ca="1" t="shared" si="551"/>
        <v>0</v>
      </c>
      <c r="T117" s="48">
        <f ca="1" t="shared" si="551"/>
        <v>0</v>
      </c>
      <c r="U117" s="48">
        <f ca="1" t="shared" ref="U117:W117" si="552">IF($H117=U$9,MAX(I117-L116,0),0)*$AA117</f>
        <v>0</v>
      </c>
      <c r="V117" s="48">
        <f ca="1" t="shared" si="552"/>
        <v>0</v>
      </c>
      <c r="W117" s="48">
        <f ca="1" t="shared" si="552"/>
        <v>0</v>
      </c>
      <c r="Y117" s="1"/>
      <c r="AA117" s="119">
        <f ca="1" t="shared" si="16"/>
        <v>1</v>
      </c>
      <c r="AB117" s="36">
        <f ca="1" t="shared" si="17"/>
        <v>1</v>
      </c>
      <c r="AC117" s="118">
        <f ca="1" t="shared" si="18"/>
        <v>1</v>
      </c>
      <c r="AE117" s="1"/>
      <c r="AG117" s="133">
        <f ca="1">VLOOKUP(F117,'Data Sources'!$L$3:$N$6,3,0)</f>
        <v>4</v>
      </c>
      <c r="AH117" s="134">
        <f ca="1">VLOOKUP(F117,'Data Sources'!$L$3:$O$6,4,0)</f>
        <v>1</v>
      </c>
      <c r="AI117" s="135">
        <f ca="1" t="shared" si="342"/>
        <v>3</v>
      </c>
      <c r="AK117" s="1"/>
      <c r="AU117" s="1"/>
      <c r="AZ117" s="153"/>
      <c r="BA117" s="29"/>
      <c r="BB117" s="1"/>
      <c r="BG117" s="153"/>
      <c r="BH117" s="29"/>
      <c r="BI117" s="1"/>
      <c r="BN117" s="153"/>
      <c r="BO117" s="29"/>
      <c r="BP117" s="1"/>
    </row>
    <row r="118" ht="14.25" customHeight="1" spans="1:68">
      <c r="A118" s="55">
        <f t="shared" si="21"/>
        <v>108</v>
      </c>
      <c r="B118" s="56">
        <f ca="1" t="shared" si="7"/>
        <v>0.0899047488684412</v>
      </c>
      <c r="C118" s="56">
        <f ca="1">VLOOKUP(B118,'Data Sources'!$C:$E,3)</f>
        <v>1</v>
      </c>
      <c r="D118" s="57">
        <f ca="1" t="shared" si="8"/>
        <v>175</v>
      </c>
      <c r="E118" s="56">
        <f ca="1" t="shared" si="9"/>
        <v>0.344253991743509</v>
      </c>
      <c r="F118" s="56" t="str">
        <f ca="1">VLOOKUP(E118,'Data Sources'!$J$4:$O$6,3)</f>
        <v>Hot Coffee</v>
      </c>
      <c r="G118" s="56">
        <f ca="1">VLOOKUP(E118,'Data Sources'!$J$4:$O$6,4)</f>
        <v>2</v>
      </c>
      <c r="H118" s="58">
        <f ca="1" t="shared" si="10"/>
        <v>3</v>
      </c>
      <c r="I118" s="58">
        <f ca="1" t="shared" ref="I118:K118" si="553">IF($H118=I$9,MAX(L117,$D118),L117)</f>
        <v>183</v>
      </c>
      <c r="J118" s="58">
        <f ca="1" t="shared" si="553"/>
        <v>180</v>
      </c>
      <c r="K118" s="58">
        <f ca="1" t="shared" si="553"/>
        <v>179</v>
      </c>
      <c r="L118" s="48">
        <f ca="1" t="shared" ref="L118:N118" si="554">IF($H118=L$9,I118+$G118,L117)</f>
        <v>183</v>
      </c>
      <c r="M118" s="48">
        <f ca="1" t="shared" si="554"/>
        <v>180</v>
      </c>
      <c r="N118" s="48">
        <f ca="1" t="shared" si="554"/>
        <v>181</v>
      </c>
      <c r="O118" s="79">
        <f ca="1" t="shared" ref="O118:Q118" si="555">+IF($H118=O$9,L118-$D118,0)</f>
        <v>0</v>
      </c>
      <c r="P118" s="79">
        <f ca="1" t="shared" si="555"/>
        <v>0</v>
      </c>
      <c r="Q118" s="79">
        <f ca="1" t="shared" si="555"/>
        <v>6</v>
      </c>
      <c r="R118" s="55">
        <f ca="1" t="shared" ref="R118:T118" si="556">+IF($H118=R$9,MAX(0,L118-$D118),0)*$AA118</f>
        <v>0</v>
      </c>
      <c r="S118" s="55">
        <f ca="1" t="shared" si="556"/>
        <v>0</v>
      </c>
      <c r="T118" s="55">
        <f ca="1" t="shared" si="556"/>
        <v>6</v>
      </c>
      <c r="U118" s="55">
        <f ca="1" t="shared" ref="U118:W118" si="557">IF($H118=U$9,MAX(I118-L117,0),0)*$AA118</f>
        <v>0</v>
      </c>
      <c r="V118" s="55">
        <f ca="1" t="shared" si="557"/>
        <v>0</v>
      </c>
      <c r="W118" s="55">
        <f ca="1" t="shared" si="557"/>
        <v>0</v>
      </c>
      <c r="Y118" s="1"/>
      <c r="AA118" s="119">
        <f ca="1" t="shared" si="16"/>
        <v>1</v>
      </c>
      <c r="AB118" s="36">
        <f ca="1" t="shared" si="17"/>
        <v>3</v>
      </c>
      <c r="AC118" s="118">
        <f ca="1" t="shared" si="18"/>
        <v>1</v>
      </c>
      <c r="AE118" s="1"/>
      <c r="AG118" s="133">
        <f ca="1">VLOOKUP(F118,'Data Sources'!$L$3:$N$6,3,0)</f>
        <v>4</v>
      </c>
      <c r="AH118" s="134">
        <f ca="1">VLOOKUP(F118,'Data Sources'!$L$3:$O$6,4,0)</f>
        <v>1.2</v>
      </c>
      <c r="AI118" s="135">
        <f ca="1" t="shared" si="342"/>
        <v>2.8</v>
      </c>
      <c r="AK118" s="1"/>
      <c r="AU118" s="1"/>
      <c r="AZ118" s="153"/>
      <c r="BA118" s="29"/>
      <c r="BB118" s="1"/>
      <c r="BG118" s="153"/>
      <c r="BH118" s="29"/>
      <c r="BI118" s="1"/>
      <c r="BN118" s="153"/>
      <c r="BO118" s="29"/>
      <c r="BP118" s="1"/>
    </row>
    <row r="119" ht="14.25" customHeight="1" spans="1:68">
      <c r="A119" s="48">
        <f t="shared" si="21"/>
        <v>109</v>
      </c>
      <c r="B119" s="49">
        <f ca="1" t="shared" si="7"/>
        <v>0.326683970174834</v>
      </c>
      <c r="C119" s="49">
        <f ca="1">VLOOKUP(B119,'Data Sources'!$C:$E,3)</f>
        <v>1</v>
      </c>
      <c r="D119" s="59">
        <f ca="1" t="shared" si="8"/>
        <v>176</v>
      </c>
      <c r="E119" s="49">
        <f ca="1" t="shared" si="9"/>
        <v>0.460474335334091</v>
      </c>
      <c r="F119" s="49" t="str">
        <f ca="1">VLOOKUP(E119,'Data Sources'!$J$4:$O$6,3)</f>
        <v>Hot Coffee</v>
      </c>
      <c r="G119" s="49">
        <f ca="1">VLOOKUP(E119,'Data Sources'!$J$4:$O$6,4)</f>
        <v>2</v>
      </c>
      <c r="H119" s="54">
        <f ca="1" t="shared" si="10"/>
        <v>2</v>
      </c>
      <c r="I119" s="54">
        <f ca="1" t="shared" ref="I119:K119" si="558">IF($H119=I$9,MAX(L118,$D119),L118)</f>
        <v>183</v>
      </c>
      <c r="J119" s="54">
        <f ca="1" t="shared" si="558"/>
        <v>180</v>
      </c>
      <c r="K119" s="54">
        <f ca="1" t="shared" si="558"/>
        <v>181</v>
      </c>
      <c r="L119" s="48">
        <f ca="1" t="shared" ref="L119:N119" si="559">IF($H119=L$9,I119+$G119,L118)</f>
        <v>183</v>
      </c>
      <c r="M119" s="48">
        <f ca="1" t="shared" si="559"/>
        <v>182</v>
      </c>
      <c r="N119" s="48">
        <f ca="1" t="shared" si="559"/>
        <v>181</v>
      </c>
      <c r="O119" s="79">
        <f ca="1" t="shared" ref="O119:Q119" si="560">+IF($H119=O$9,L119-$D119,0)</f>
        <v>0</v>
      </c>
      <c r="P119" s="79">
        <f ca="1" t="shared" si="560"/>
        <v>6</v>
      </c>
      <c r="Q119" s="79">
        <f ca="1" t="shared" si="560"/>
        <v>0</v>
      </c>
      <c r="R119" s="48">
        <f ca="1" t="shared" ref="R119:T119" si="561">+IF($H119=R$9,MAX(0,L119-$D119),0)*$AA119</f>
        <v>0</v>
      </c>
      <c r="S119" s="48">
        <f ca="1" t="shared" si="561"/>
        <v>6</v>
      </c>
      <c r="T119" s="48">
        <f ca="1" t="shared" si="561"/>
        <v>0</v>
      </c>
      <c r="U119" s="48">
        <f ca="1" t="shared" ref="U119:W119" si="562">IF($H119=U$9,MAX(I119-L118,0),0)*$AA119</f>
        <v>0</v>
      </c>
      <c r="V119" s="48">
        <f ca="1" t="shared" si="562"/>
        <v>0</v>
      </c>
      <c r="W119" s="48">
        <f ca="1" t="shared" si="562"/>
        <v>0</v>
      </c>
      <c r="Y119" s="1"/>
      <c r="AA119" s="119">
        <f ca="1" t="shared" si="16"/>
        <v>1</v>
      </c>
      <c r="AB119" s="36">
        <f ca="1" t="shared" si="17"/>
        <v>2</v>
      </c>
      <c r="AC119" s="118">
        <f ca="1" t="shared" si="18"/>
        <v>1</v>
      </c>
      <c r="AE119" s="1"/>
      <c r="AG119" s="133">
        <f ca="1">VLOOKUP(F119,'Data Sources'!$L$3:$N$6,3,0)</f>
        <v>4</v>
      </c>
      <c r="AH119" s="134">
        <f ca="1">VLOOKUP(F119,'Data Sources'!$L$3:$O$6,4,0)</f>
        <v>1.2</v>
      </c>
      <c r="AI119" s="135">
        <f ca="1" t="shared" si="342"/>
        <v>2.8</v>
      </c>
      <c r="AK119" s="1"/>
      <c r="AU119" s="1"/>
      <c r="AZ119" s="153"/>
      <c r="BA119" s="29"/>
      <c r="BB119" s="1"/>
      <c r="BG119" s="153"/>
      <c r="BH119" s="29"/>
      <c r="BI119" s="1"/>
      <c r="BN119" s="153"/>
      <c r="BO119" s="29"/>
      <c r="BP119" s="1"/>
    </row>
    <row r="120" ht="14.25" customHeight="1" spans="1:68">
      <c r="A120" s="55">
        <f t="shared" si="21"/>
        <v>110</v>
      </c>
      <c r="B120" s="56">
        <f ca="1" t="shared" si="7"/>
        <v>0.76794718243166</v>
      </c>
      <c r="C120" s="56">
        <f ca="1">VLOOKUP(B120,'Data Sources'!$C:$E,3)</f>
        <v>2</v>
      </c>
      <c r="D120" s="57">
        <f ca="1" t="shared" si="8"/>
        <v>178</v>
      </c>
      <c r="E120" s="56">
        <f ca="1" t="shared" si="9"/>
        <v>0.293865574237928</v>
      </c>
      <c r="F120" s="56" t="str">
        <f ca="1">VLOOKUP(E120,'Data Sources'!$J$4:$O$6,3)</f>
        <v>Hot Coffee</v>
      </c>
      <c r="G120" s="56">
        <f ca="1">VLOOKUP(E120,'Data Sources'!$J$4:$O$6,4)</f>
        <v>2</v>
      </c>
      <c r="H120" s="58">
        <f ca="1" t="shared" si="10"/>
        <v>3</v>
      </c>
      <c r="I120" s="58">
        <f ca="1" t="shared" ref="I120:K120" si="563">IF($H120=I$9,MAX(L119,$D120),L119)</f>
        <v>183</v>
      </c>
      <c r="J120" s="58">
        <f ca="1" t="shared" si="563"/>
        <v>182</v>
      </c>
      <c r="K120" s="58">
        <f ca="1" t="shared" si="563"/>
        <v>181</v>
      </c>
      <c r="L120" s="48">
        <f ca="1" t="shared" ref="L120:N120" si="564">IF($H120=L$9,I120+$G120,L119)</f>
        <v>183</v>
      </c>
      <c r="M120" s="48">
        <f ca="1" t="shared" si="564"/>
        <v>182</v>
      </c>
      <c r="N120" s="48">
        <f ca="1" t="shared" si="564"/>
        <v>183</v>
      </c>
      <c r="O120" s="79">
        <f ca="1" t="shared" ref="O120:Q120" si="565">+IF($H120=O$9,L120-$D120,0)</f>
        <v>0</v>
      </c>
      <c r="P120" s="79">
        <f ca="1" t="shared" si="565"/>
        <v>0</v>
      </c>
      <c r="Q120" s="79">
        <f ca="1" t="shared" si="565"/>
        <v>5</v>
      </c>
      <c r="R120" s="55">
        <f ca="1" t="shared" ref="R120:T120" si="566">+IF($H120=R$9,MAX(0,L120-$D120),0)*$AA120</f>
        <v>0</v>
      </c>
      <c r="S120" s="55">
        <f ca="1" t="shared" si="566"/>
        <v>0</v>
      </c>
      <c r="T120" s="55">
        <f ca="1" t="shared" si="566"/>
        <v>5</v>
      </c>
      <c r="U120" s="55">
        <f ca="1" t="shared" ref="U120:W120" si="567">IF($H120=U$9,MAX(I120-L119,0),0)*$AA120</f>
        <v>0</v>
      </c>
      <c r="V120" s="55">
        <f ca="1" t="shared" si="567"/>
        <v>0</v>
      </c>
      <c r="W120" s="55">
        <f ca="1" t="shared" si="567"/>
        <v>0</v>
      </c>
      <c r="Y120" s="1"/>
      <c r="AA120" s="119">
        <f ca="1" t="shared" si="16"/>
        <v>1</v>
      </c>
      <c r="AB120" s="36">
        <f ca="1" t="shared" si="17"/>
        <v>3</v>
      </c>
      <c r="AC120" s="118">
        <f ca="1" t="shared" si="18"/>
        <v>1</v>
      </c>
      <c r="AE120" s="1"/>
      <c r="AG120" s="133">
        <f ca="1">VLOOKUP(F120,'Data Sources'!$L$3:$N$6,3,0)</f>
        <v>4</v>
      </c>
      <c r="AH120" s="134">
        <f ca="1">VLOOKUP(F120,'Data Sources'!$L$3:$O$6,4,0)</f>
        <v>1.2</v>
      </c>
      <c r="AI120" s="135">
        <f ca="1" t="shared" si="342"/>
        <v>2.8</v>
      </c>
      <c r="AK120" s="1"/>
      <c r="AU120" s="1"/>
      <c r="AZ120" s="153"/>
      <c r="BA120" s="29"/>
      <c r="BB120" s="1"/>
      <c r="BG120" s="153"/>
      <c r="BH120" s="29"/>
      <c r="BI120" s="1"/>
      <c r="BN120" s="153"/>
      <c r="BO120" s="29"/>
      <c r="BP120" s="1"/>
    </row>
    <row r="121" ht="14.25" customHeight="1" spans="1:68">
      <c r="A121" s="48">
        <f t="shared" si="21"/>
        <v>111</v>
      </c>
      <c r="B121" s="49">
        <f ca="1" t="shared" si="7"/>
        <v>0.0198304595203989</v>
      </c>
      <c r="C121" s="49">
        <f ca="1">VLOOKUP(B121,'Data Sources'!$C:$E,3)</f>
        <v>1</v>
      </c>
      <c r="D121" s="59">
        <f ca="1" t="shared" si="8"/>
        <v>179</v>
      </c>
      <c r="E121" s="49">
        <f ca="1" t="shared" si="9"/>
        <v>0.250950155209034</v>
      </c>
      <c r="F121" s="49" t="str">
        <f ca="1">VLOOKUP(E121,'Data Sources'!$J$4:$O$6,3)</f>
        <v>Hot Coffee</v>
      </c>
      <c r="G121" s="49">
        <f ca="1">VLOOKUP(E121,'Data Sources'!$J$4:$O$6,4)</f>
        <v>2</v>
      </c>
      <c r="H121" s="54">
        <f ca="1" t="shared" si="10"/>
        <v>2</v>
      </c>
      <c r="I121" s="54">
        <f ca="1" t="shared" ref="I121:K121" si="568">IF($H121=I$9,MAX(L120,$D121),L120)</f>
        <v>183</v>
      </c>
      <c r="J121" s="54">
        <f ca="1" t="shared" si="568"/>
        <v>182</v>
      </c>
      <c r="K121" s="54">
        <f ca="1" t="shared" si="568"/>
        <v>183</v>
      </c>
      <c r="L121" s="48">
        <f ca="1" t="shared" ref="L121:N121" si="569">IF($H121=L$9,I121+$G121,L120)</f>
        <v>183</v>
      </c>
      <c r="M121" s="48">
        <f ca="1" t="shared" si="569"/>
        <v>184</v>
      </c>
      <c r="N121" s="48">
        <f ca="1" t="shared" si="569"/>
        <v>183</v>
      </c>
      <c r="O121" s="79">
        <f ca="1" t="shared" ref="O121:Q121" si="570">+IF($H121=O$9,L121-$D121,0)</f>
        <v>0</v>
      </c>
      <c r="P121" s="79">
        <f ca="1" t="shared" si="570"/>
        <v>5</v>
      </c>
      <c r="Q121" s="79">
        <f ca="1" t="shared" si="570"/>
        <v>0</v>
      </c>
      <c r="R121" s="48">
        <f ca="1" t="shared" ref="R121:T121" si="571">+IF($H121=R$9,MAX(0,L121-$D121),0)*$AA121</f>
        <v>0</v>
      </c>
      <c r="S121" s="48">
        <f ca="1" t="shared" si="571"/>
        <v>5</v>
      </c>
      <c r="T121" s="48">
        <f ca="1" t="shared" si="571"/>
        <v>0</v>
      </c>
      <c r="U121" s="48">
        <f ca="1" t="shared" ref="U121:W121" si="572">IF($H121=U$9,MAX(I121-L120,0),0)*$AA121</f>
        <v>0</v>
      </c>
      <c r="V121" s="48">
        <f ca="1" t="shared" si="572"/>
        <v>0</v>
      </c>
      <c r="W121" s="48">
        <f ca="1" t="shared" si="572"/>
        <v>0</v>
      </c>
      <c r="Y121" s="1"/>
      <c r="AA121" s="119">
        <f ca="1" t="shared" si="16"/>
        <v>1</v>
      </c>
      <c r="AB121" s="36">
        <f ca="1" t="shared" si="17"/>
        <v>2</v>
      </c>
      <c r="AC121" s="118">
        <f ca="1" t="shared" si="18"/>
        <v>1</v>
      </c>
      <c r="AE121" s="1"/>
      <c r="AG121" s="133">
        <f ca="1">VLOOKUP(F121,'Data Sources'!$L$3:$N$6,3,0)</f>
        <v>4</v>
      </c>
      <c r="AH121" s="134">
        <f ca="1">VLOOKUP(F121,'Data Sources'!$L$3:$O$6,4,0)</f>
        <v>1.2</v>
      </c>
      <c r="AI121" s="135">
        <f ca="1" t="shared" si="342"/>
        <v>2.8</v>
      </c>
      <c r="AK121" s="1"/>
      <c r="AU121" s="1"/>
      <c r="AZ121" s="153"/>
      <c r="BA121" s="29"/>
      <c r="BB121" s="1"/>
      <c r="BG121" s="153"/>
      <c r="BH121" s="29"/>
      <c r="BI121" s="1"/>
      <c r="BN121" s="153"/>
      <c r="BO121" s="29"/>
      <c r="BP121" s="1"/>
    </row>
    <row r="122" ht="14.25" customHeight="1" spans="1:68">
      <c r="A122" s="55">
        <f t="shared" si="21"/>
        <v>112</v>
      </c>
      <c r="B122" s="56">
        <f ca="1" t="shared" si="7"/>
        <v>0.270091157245929</v>
      </c>
      <c r="C122" s="56">
        <f ca="1">VLOOKUP(B122,'Data Sources'!$C:$E,3)</f>
        <v>1</v>
      </c>
      <c r="D122" s="57">
        <f ca="1" t="shared" si="8"/>
        <v>180</v>
      </c>
      <c r="E122" s="56">
        <f ca="1" t="shared" si="9"/>
        <v>0.356287393743636</v>
      </c>
      <c r="F122" s="56" t="str">
        <f ca="1">VLOOKUP(E122,'Data Sources'!$J$4:$O$6,3)</f>
        <v>Hot Coffee</v>
      </c>
      <c r="G122" s="56">
        <f ca="1">VLOOKUP(E122,'Data Sources'!$J$4:$O$6,4)</f>
        <v>2</v>
      </c>
      <c r="H122" s="58">
        <f ca="1" t="shared" si="10"/>
        <v>1</v>
      </c>
      <c r="I122" s="58">
        <f ca="1" t="shared" ref="I122:K122" si="573">IF($H122=I$9,MAX(L121,$D122),L121)</f>
        <v>183</v>
      </c>
      <c r="J122" s="58">
        <f ca="1" t="shared" si="573"/>
        <v>184</v>
      </c>
      <c r="K122" s="58">
        <f ca="1" t="shared" si="573"/>
        <v>183</v>
      </c>
      <c r="L122" s="48">
        <f ca="1" t="shared" ref="L122:N122" si="574">IF($H122=L$9,I122+$G122,L121)</f>
        <v>185</v>
      </c>
      <c r="M122" s="48">
        <f ca="1" t="shared" si="574"/>
        <v>184</v>
      </c>
      <c r="N122" s="48">
        <f ca="1" t="shared" si="574"/>
        <v>183</v>
      </c>
      <c r="O122" s="79">
        <f ca="1" t="shared" ref="O122:Q122" si="575">+IF($H122=O$9,L122-$D122,0)</f>
        <v>5</v>
      </c>
      <c r="P122" s="79">
        <f ca="1" t="shared" si="575"/>
        <v>0</v>
      </c>
      <c r="Q122" s="79">
        <f ca="1" t="shared" si="575"/>
        <v>0</v>
      </c>
      <c r="R122" s="55">
        <f ca="1" t="shared" ref="R122:T122" si="576">+IF($H122=R$9,MAX(0,L122-$D122),0)*$AA122</f>
        <v>5</v>
      </c>
      <c r="S122" s="55">
        <f ca="1" t="shared" si="576"/>
        <v>0</v>
      </c>
      <c r="T122" s="55">
        <f ca="1" t="shared" si="576"/>
        <v>0</v>
      </c>
      <c r="U122" s="55">
        <f ca="1" t="shared" ref="U122:W122" si="577">IF($H122=U$9,MAX(I122-L121,0),0)*$AA122</f>
        <v>0</v>
      </c>
      <c r="V122" s="55">
        <f ca="1" t="shared" si="577"/>
        <v>0</v>
      </c>
      <c r="W122" s="55">
        <f ca="1" t="shared" si="577"/>
        <v>0</v>
      </c>
      <c r="Y122" s="1"/>
      <c r="AA122" s="119">
        <f ca="1" t="shared" si="16"/>
        <v>1</v>
      </c>
      <c r="AB122" s="36">
        <f ca="1" t="shared" si="17"/>
        <v>1</v>
      </c>
      <c r="AC122" s="118">
        <f ca="1" t="shared" si="18"/>
        <v>1</v>
      </c>
      <c r="AE122" s="1"/>
      <c r="AG122" s="133">
        <f ca="1">VLOOKUP(F122,'Data Sources'!$L$3:$N$6,3,0)</f>
        <v>4</v>
      </c>
      <c r="AH122" s="134">
        <f ca="1">VLOOKUP(F122,'Data Sources'!$L$3:$O$6,4,0)</f>
        <v>1.2</v>
      </c>
      <c r="AI122" s="135">
        <f ca="1" t="shared" si="342"/>
        <v>2.8</v>
      </c>
      <c r="AK122" s="1"/>
      <c r="AU122" s="1"/>
      <c r="AZ122" s="153"/>
      <c r="BA122" s="29"/>
      <c r="BB122" s="1"/>
      <c r="BG122" s="153"/>
      <c r="BH122" s="29"/>
      <c r="BI122" s="1"/>
      <c r="BN122" s="153"/>
      <c r="BO122" s="29"/>
      <c r="BP122" s="1"/>
    </row>
    <row r="123" ht="14.25" customHeight="1" spans="1:68">
      <c r="A123" s="48">
        <f t="shared" si="21"/>
        <v>113</v>
      </c>
      <c r="B123" s="49">
        <f ca="1" t="shared" si="7"/>
        <v>0.833431372667936</v>
      </c>
      <c r="C123" s="49">
        <f ca="1">VLOOKUP(B123,'Data Sources'!$C:$E,3)</f>
        <v>2</v>
      </c>
      <c r="D123" s="59">
        <f ca="1" t="shared" si="8"/>
        <v>182</v>
      </c>
      <c r="E123" s="49">
        <f ca="1" t="shared" si="9"/>
        <v>0.991935520779923</v>
      </c>
      <c r="F123" s="49" t="str">
        <f ca="1">VLOOKUP(E123,'Data Sources'!$J$4:$O$6,3)</f>
        <v>Blended Drink</v>
      </c>
      <c r="G123" s="49">
        <f ca="1">VLOOKUP(E123,'Data Sources'!$J$4:$O$6,4)</f>
        <v>8</v>
      </c>
      <c r="H123" s="54">
        <f ca="1" t="shared" si="10"/>
        <v>3</v>
      </c>
      <c r="I123" s="54">
        <f ca="1" t="shared" ref="I123:K123" si="578">IF($H123=I$9,MAX(L122,$D123),L122)</f>
        <v>185</v>
      </c>
      <c r="J123" s="54">
        <f ca="1" t="shared" si="578"/>
        <v>184</v>
      </c>
      <c r="K123" s="54">
        <f ca="1" t="shared" si="578"/>
        <v>183</v>
      </c>
      <c r="L123" s="48">
        <f ca="1" t="shared" ref="L123:N123" si="579">IF($H123=L$9,I123+$G123,L122)</f>
        <v>185</v>
      </c>
      <c r="M123" s="48">
        <f ca="1" t="shared" si="579"/>
        <v>184</v>
      </c>
      <c r="N123" s="48">
        <f ca="1" t="shared" si="579"/>
        <v>191</v>
      </c>
      <c r="O123" s="79">
        <f ca="1" t="shared" ref="O123:Q123" si="580">+IF($H123=O$9,L123-$D123,0)</f>
        <v>0</v>
      </c>
      <c r="P123" s="79">
        <f ca="1" t="shared" si="580"/>
        <v>0</v>
      </c>
      <c r="Q123" s="79">
        <f ca="1" t="shared" si="580"/>
        <v>9</v>
      </c>
      <c r="R123" s="48">
        <f ca="1" t="shared" ref="R123:T123" si="581">+IF($H123=R$9,MAX(0,L123-$D123),0)*$AA123</f>
        <v>0</v>
      </c>
      <c r="S123" s="48">
        <f ca="1" t="shared" si="581"/>
        <v>0</v>
      </c>
      <c r="T123" s="48">
        <f ca="1" t="shared" si="581"/>
        <v>9</v>
      </c>
      <c r="U123" s="48">
        <f ca="1" t="shared" ref="U123:W123" si="582">IF($H123=U$9,MAX(I123-L122,0),0)*$AA123</f>
        <v>0</v>
      </c>
      <c r="V123" s="48">
        <f ca="1" t="shared" si="582"/>
        <v>0</v>
      </c>
      <c r="W123" s="48">
        <f ca="1" t="shared" si="582"/>
        <v>0</v>
      </c>
      <c r="Y123" s="1"/>
      <c r="AA123" s="119">
        <f ca="1" t="shared" si="16"/>
        <v>1</v>
      </c>
      <c r="AB123" s="36">
        <f ca="1" t="shared" si="17"/>
        <v>3</v>
      </c>
      <c r="AC123" s="118">
        <f ca="1" t="shared" si="18"/>
        <v>1</v>
      </c>
      <c r="AE123" s="1"/>
      <c r="AG123" s="133">
        <f ca="1">VLOOKUP(F123,'Data Sources'!$L$3:$N$6,3,0)</f>
        <v>5</v>
      </c>
      <c r="AH123" s="134">
        <f ca="1">VLOOKUP(F123,'Data Sources'!$L$3:$O$6,4,0)</f>
        <v>1.9</v>
      </c>
      <c r="AI123" s="135">
        <f ca="1" t="shared" si="342"/>
        <v>3.1</v>
      </c>
      <c r="AK123" s="1"/>
      <c r="AU123" s="1"/>
      <c r="AZ123" s="153"/>
      <c r="BA123" s="29"/>
      <c r="BB123" s="1"/>
      <c r="BG123" s="153"/>
      <c r="BH123" s="29"/>
      <c r="BI123" s="1"/>
      <c r="BN123" s="153"/>
      <c r="BO123" s="29"/>
      <c r="BP123" s="1"/>
    </row>
    <row r="124" ht="14.25" customHeight="1" spans="1:68">
      <c r="A124" s="55">
        <f t="shared" si="21"/>
        <v>114</v>
      </c>
      <c r="B124" s="56">
        <f ca="1" t="shared" si="7"/>
        <v>0.0901906733864697</v>
      </c>
      <c r="C124" s="56">
        <f ca="1">VLOOKUP(B124,'Data Sources'!$C:$E,3)</f>
        <v>1</v>
      </c>
      <c r="D124" s="57">
        <f ca="1" t="shared" si="8"/>
        <v>183</v>
      </c>
      <c r="E124" s="56">
        <f ca="1" t="shared" si="9"/>
        <v>0.351401521151565</v>
      </c>
      <c r="F124" s="56" t="str">
        <f ca="1">VLOOKUP(E124,'Data Sources'!$J$4:$O$6,3)</f>
        <v>Hot Coffee</v>
      </c>
      <c r="G124" s="56">
        <f ca="1">VLOOKUP(E124,'Data Sources'!$J$4:$O$6,4)</f>
        <v>2</v>
      </c>
      <c r="H124" s="58">
        <f ca="1" t="shared" si="10"/>
        <v>2</v>
      </c>
      <c r="I124" s="58">
        <f ca="1" t="shared" ref="I124:K124" si="583">IF($H124=I$9,MAX(L123,$D124),L123)</f>
        <v>185</v>
      </c>
      <c r="J124" s="58">
        <f ca="1" t="shared" si="583"/>
        <v>184</v>
      </c>
      <c r="K124" s="58">
        <f ca="1" t="shared" si="583"/>
        <v>191</v>
      </c>
      <c r="L124" s="48">
        <f ca="1" t="shared" ref="L124:N124" si="584">IF($H124=L$9,I124+$G124,L123)</f>
        <v>185</v>
      </c>
      <c r="M124" s="48">
        <f ca="1" t="shared" si="584"/>
        <v>186</v>
      </c>
      <c r="N124" s="48">
        <f ca="1" t="shared" si="584"/>
        <v>191</v>
      </c>
      <c r="O124" s="79">
        <f ca="1" t="shared" ref="O124:Q124" si="585">+IF($H124=O$9,L124-$D124,0)</f>
        <v>0</v>
      </c>
      <c r="P124" s="79">
        <f ca="1" t="shared" si="585"/>
        <v>3</v>
      </c>
      <c r="Q124" s="79">
        <f ca="1" t="shared" si="585"/>
        <v>0</v>
      </c>
      <c r="R124" s="55">
        <f ca="1" t="shared" ref="R124:T124" si="586">+IF($H124=R$9,MAX(0,L124-$D124),0)*$AA124</f>
        <v>0</v>
      </c>
      <c r="S124" s="55">
        <f ca="1" t="shared" si="586"/>
        <v>3</v>
      </c>
      <c r="T124" s="55">
        <f ca="1" t="shared" si="586"/>
        <v>0</v>
      </c>
      <c r="U124" s="55">
        <f ca="1" t="shared" ref="U124:W124" si="587">IF($H124=U$9,MAX(I124-L123,0),0)*$AA124</f>
        <v>0</v>
      </c>
      <c r="V124" s="55">
        <f ca="1" t="shared" si="587"/>
        <v>0</v>
      </c>
      <c r="W124" s="55">
        <f ca="1" t="shared" si="587"/>
        <v>0</v>
      </c>
      <c r="Y124" s="1"/>
      <c r="AA124" s="119">
        <f ca="1" t="shared" si="16"/>
        <v>1</v>
      </c>
      <c r="AB124" s="36">
        <f ca="1" t="shared" si="17"/>
        <v>2</v>
      </c>
      <c r="AC124" s="118">
        <f ca="1" t="shared" si="18"/>
        <v>1</v>
      </c>
      <c r="AE124" s="1"/>
      <c r="AG124" s="133">
        <f ca="1">VLOOKUP(F124,'Data Sources'!$L$3:$N$6,3,0)</f>
        <v>4</v>
      </c>
      <c r="AH124" s="134">
        <f ca="1">VLOOKUP(F124,'Data Sources'!$L$3:$O$6,4,0)</f>
        <v>1.2</v>
      </c>
      <c r="AI124" s="135">
        <f ca="1" t="shared" si="342"/>
        <v>2.8</v>
      </c>
      <c r="AK124" s="1"/>
      <c r="AU124" s="1"/>
      <c r="AZ124" s="153"/>
      <c r="BA124" s="29"/>
      <c r="BB124" s="1"/>
      <c r="BG124" s="153"/>
      <c r="BH124" s="29"/>
      <c r="BI124" s="1"/>
      <c r="BN124" s="153"/>
      <c r="BO124" s="29"/>
      <c r="BP124" s="1"/>
    </row>
    <row r="125" ht="14.25" customHeight="1" spans="1:68">
      <c r="A125" s="48">
        <f t="shared" si="21"/>
        <v>115</v>
      </c>
      <c r="B125" s="49">
        <f ca="1" t="shared" si="7"/>
        <v>0.122039887632702</v>
      </c>
      <c r="C125" s="49">
        <f ca="1">VLOOKUP(B125,'Data Sources'!$C:$E,3)</f>
        <v>1</v>
      </c>
      <c r="D125" s="59">
        <f ca="1" t="shared" si="8"/>
        <v>184</v>
      </c>
      <c r="E125" s="49">
        <f ca="1" t="shared" si="9"/>
        <v>0.885153133242254</v>
      </c>
      <c r="F125" s="49" t="str">
        <f ca="1">VLOOKUP(E125,'Data Sources'!$J$4:$O$6,3)</f>
        <v>Blended Drink</v>
      </c>
      <c r="G125" s="49">
        <f ca="1">VLOOKUP(E125,'Data Sources'!$J$4:$O$6,4)</f>
        <v>8</v>
      </c>
      <c r="H125" s="54">
        <f ca="1" t="shared" si="10"/>
        <v>1</v>
      </c>
      <c r="I125" s="54">
        <f ca="1" t="shared" ref="I125:K125" si="588">IF($H125=I$9,MAX(L124,$D125),L124)</f>
        <v>185</v>
      </c>
      <c r="J125" s="54">
        <f ca="1" t="shared" si="588"/>
        <v>186</v>
      </c>
      <c r="K125" s="54">
        <f ca="1" t="shared" si="588"/>
        <v>191</v>
      </c>
      <c r="L125" s="48">
        <f ca="1" t="shared" ref="L125:N125" si="589">IF($H125=L$9,I125+$G125,L124)</f>
        <v>193</v>
      </c>
      <c r="M125" s="48">
        <f ca="1" t="shared" si="589"/>
        <v>186</v>
      </c>
      <c r="N125" s="48">
        <f ca="1" t="shared" si="589"/>
        <v>191</v>
      </c>
      <c r="O125" s="79">
        <f ca="1" t="shared" ref="O125:Q125" si="590">+IF($H125=O$9,L125-$D125,0)</f>
        <v>9</v>
      </c>
      <c r="P125" s="79">
        <f ca="1" t="shared" si="590"/>
        <v>0</v>
      </c>
      <c r="Q125" s="79">
        <f ca="1" t="shared" si="590"/>
        <v>0</v>
      </c>
      <c r="R125" s="48">
        <f ca="1" t="shared" ref="R125:T125" si="591">+IF($H125=R$9,MAX(0,L125-$D125),0)*$AA125</f>
        <v>9</v>
      </c>
      <c r="S125" s="48">
        <f ca="1" t="shared" si="591"/>
        <v>0</v>
      </c>
      <c r="T125" s="48">
        <f ca="1" t="shared" si="591"/>
        <v>0</v>
      </c>
      <c r="U125" s="48">
        <f ca="1" t="shared" ref="U125:W125" si="592">IF($H125=U$9,MAX(I125-L124,0),0)*$AA125</f>
        <v>0</v>
      </c>
      <c r="V125" s="48">
        <f ca="1" t="shared" si="592"/>
        <v>0</v>
      </c>
      <c r="W125" s="48">
        <f ca="1" t="shared" si="592"/>
        <v>0</v>
      </c>
      <c r="Y125" s="1"/>
      <c r="AA125" s="119">
        <f ca="1" t="shared" si="16"/>
        <v>1</v>
      </c>
      <c r="AB125" s="36">
        <f ca="1" t="shared" si="17"/>
        <v>1</v>
      </c>
      <c r="AC125" s="118">
        <f ca="1" t="shared" si="18"/>
        <v>1</v>
      </c>
      <c r="AE125" s="1"/>
      <c r="AG125" s="133">
        <f ca="1">VLOOKUP(F125,'Data Sources'!$L$3:$N$6,3,0)</f>
        <v>5</v>
      </c>
      <c r="AH125" s="134">
        <f ca="1">VLOOKUP(F125,'Data Sources'!$L$3:$O$6,4,0)</f>
        <v>1.9</v>
      </c>
      <c r="AI125" s="135">
        <f ca="1" t="shared" si="342"/>
        <v>3.1</v>
      </c>
      <c r="AK125" s="1"/>
      <c r="AU125" s="1"/>
      <c r="AZ125" s="153"/>
      <c r="BA125" s="29"/>
      <c r="BB125" s="1"/>
      <c r="BG125" s="153"/>
      <c r="BH125" s="29"/>
      <c r="BI125" s="1"/>
      <c r="BN125" s="153"/>
      <c r="BO125" s="29"/>
      <c r="BP125" s="1"/>
    </row>
    <row r="126" ht="14.25" customHeight="1" spans="1:68">
      <c r="A126" s="55">
        <f t="shared" si="21"/>
        <v>116</v>
      </c>
      <c r="B126" s="56">
        <f ca="1" t="shared" si="7"/>
        <v>0.458669029273254</v>
      </c>
      <c r="C126" s="56">
        <f ca="1">VLOOKUP(B126,'Data Sources'!$C:$E,3)</f>
        <v>1</v>
      </c>
      <c r="D126" s="57">
        <f ca="1" t="shared" si="8"/>
        <v>185</v>
      </c>
      <c r="E126" s="56">
        <f ca="1" t="shared" si="9"/>
        <v>0.234609073349439</v>
      </c>
      <c r="F126" s="56" t="str">
        <f ca="1">VLOOKUP(E126,'Data Sources'!$J$4:$O$6,3)</f>
        <v>Hot Coffee</v>
      </c>
      <c r="G126" s="56">
        <f ca="1">VLOOKUP(E126,'Data Sources'!$J$4:$O$6,4)</f>
        <v>2</v>
      </c>
      <c r="H126" s="58">
        <f ca="1" t="shared" si="10"/>
        <v>2</v>
      </c>
      <c r="I126" s="58">
        <f ca="1" t="shared" ref="I126:K126" si="593">IF($H126=I$9,MAX(L125,$D126),L125)</f>
        <v>193</v>
      </c>
      <c r="J126" s="58">
        <f ca="1" t="shared" si="593"/>
        <v>186</v>
      </c>
      <c r="K126" s="58">
        <f ca="1" t="shared" si="593"/>
        <v>191</v>
      </c>
      <c r="L126" s="48">
        <f ca="1" t="shared" ref="L126:N126" si="594">IF($H126=L$9,I126+$G126,L125)</f>
        <v>193</v>
      </c>
      <c r="M126" s="48">
        <f ca="1" t="shared" si="594"/>
        <v>188</v>
      </c>
      <c r="N126" s="48">
        <f ca="1" t="shared" si="594"/>
        <v>191</v>
      </c>
      <c r="O126" s="79">
        <f ca="1" t="shared" ref="O126:Q126" si="595">+IF($H126=O$9,L126-$D126,0)</f>
        <v>0</v>
      </c>
      <c r="P126" s="79">
        <f ca="1" t="shared" si="595"/>
        <v>3</v>
      </c>
      <c r="Q126" s="79">
        <f ca="1" t="shared" si="595"/>
        <v>0</v>
      </c>
      <c r="R126" s="55">
        <f ca="1" t="shared" ref="R126:T126" si="596">+IF($H126=R$9,MAX(0,L126-$D126),0)*$AA126</f>
        <v>0</v>
      </c>
      <c r="S126" s="55">
        <f ca="1" t="shared" si="596"/>
        <v>3</v>
      </c>
      <c r="T126" s="55">
        <f ca="1" t="shared" si="596"/>
        <v>0</v>
      </c>
      <c r="U126" s="55">
        <f ca="1" t="shared" ref="U126:W126" si="597">IF($H126=U$9,MAX(I126-L125,0),0)*$AA126</f>
        <v>0</v>
      </c>
      <c r="V126" s="55">
        <f ca="1" t="shared" si="597"/>
        <v>0</v>
      </c>
      <c r="W126" s="55">
        <f ca="1" t="shared" si="597"/>
        <v>0</v>
      </c>
      <c r="Y126" s="1"/>
      <c r="AA126" s="119">
        <f ca="1" t="shared" si="16"/>
        <v>1</v>
      </c>
      <c r="AB126" s="36">
        <f ca="1" t="shared" si="17"/>
        <v>2</v>
      </c>
      <c r="AC126" s="118">
        <f ca="1" t="shared" si="18"/>
        <v>1</v>
      </c>
      <c r="AE126" s="1"/>
      <c r="AG126" s="133">
        <f ca="1">VLOOKUP(F126,'Data Sources'!$L$3:$N$6,3,0)</f>
        <v>4</v>
      </c>
      <c r="AH126" s="134">
        <f ca="1">VLOOKUP(F126,'Data Sources'!$L$3:$O$6,4,0)</f>
        <v>1.2</v>
      </c>
      <c r="AI126" s="135">
        <f ca="1" t="shared" si="342"/>
        <v>2.8</v>
      </c>
      <c r="AK126" s="1"/>
      <c r="AU126" s="1"/>
      <c r="AZ126" s="153"/>
      <c r="BA126" s="29"/>
      <c r="BB126" s="1"/>
      <c r="BG126" s="153"/>
      <c r="BH126" s="29"/>
      <c r="BI126" s="1"/>
      <c r="BN126" s="153"/>
      <c r="BO126" s="29"/>
      <c r="BP126" s="1"/>
    </row>
    <row r="127" ht="14.25" customHeight="1" spans="1:68">
      <c r="A127" s="48">
        <f t="shared" si="21"/>
        <v>117</v>
      </c>
      <c r="B127" s="49">
        <f ca="1" t="shared" si="7"/>
        <v>0.253608190712752</v>
      </c>
      <c r="C127" s="49">
        <f ca="1">VLOOKUP(B127,'Data Sources'!$C:$E,3)</f>
        <v>1</v>
      </c>
      <c r="D127" s="59">
        <f ca="1" t="shared" si="8"/>
        <v>186</v>
      </c>
      <c r="E127" s="49">
        <f ca="1" t="shared" si="9"/>
        <v>0.831347358912488</v>
      </c>
      <c r="F127" s="49" t="str">
        <f ca="1">VLOOKUP(E127,'Data Sources'!$J$4:$O$6,3)</f>
        <v>Blended Drink</v>
      </c>
      <c r="G127" s="49">
        <f ca="1">VLOOKUP(E127,'Data Sources'!$J$4:$O$6,4)</f>
        <v>8</v>
      </c>
      <c r="H127" s="54">
        <f ca="1" t="shared" si="10"/>
        <v>2</v>
      </c>
      <c r="I127" s="54">
        <f ca="1" t="shared" ref="I127:K127" si="598">IF($H127=I$9,MAX(L126,$D127),L126)</f>
        <v>193</v>
      </c>
      <c r="J127" s="54">
        <f ca="1" t="shared" si="598"/>
        <v>188</v>
      </c>
      <c r="K127" s="54">
        <f ca="1" t="shared" si="598"/>
        <v>191</v>
      </c>
      <c r="L127" s="48">
        <f ca="1" t="shared" ref="L127:N127" si="599">IF($H127=L$9,I127+$G127,L126)</f>
        <v>193</v>
      </c>
      <c r="M127" s="48">
        <f ca="1" t="shared" si="599"/>
        <v>196</v>
      </c>
      <c r="N127" s="48">
        <f ca="1" t="shared" si="599"/>
        <v>191</v>
      </c>
      <c r="O127" s="79">
        <f ca="1" t="shared" ref="O127:Q127" si="600">+IF($H127=O$9,L127-$D127,0)</f>
        <v>0</v>
      </c>
      <c r="P127" s="79">
        <f ca="1" t="shared" si="600"/>
        <v>10</v>
      </c>
      <c r="Q127" s="79">
        <f ca="1" t="shared" si="600"/>
        <v>0</v>
      </c>
      <c r="R127" s="48">
        <f ca="1" t="shared" ref="R127:T127" si="601">+IF($H127=R$9,MAX(0,L127-$D127),0)*$AA127</f>
        <v>0</v>
      </c>
      <c r="S127" s="48">
        <f ca="1" t="shared" si="601"/>
        <v>10</v>
      </c>
      <c r="T127" s="48">
        <f ca="1" t="shared" si="601"/>
        <v>0</v>
      </c>
      <c r="U127" s="48">
        <f ca="1" t="shared" ref="U127:W127" si="602">IF($H127=U$9,MAX(I127-L126,0),0)*$AA127</f>
        <v>0</v>
      </c>
      <c r="V127" s="48">
        <f ca="1" t="shared" si="602"/>
        <v>0</v>
      </c>
      <c r="W127" s="48">
        <f ca="1" t="shared" si="602"/>
        <v>0</v>
      </c>
      <c r="Y127" s="1"/>
      <c r="AA127" s="119">
        <f ca="1" t="shared" si="16"/>
        <v>1</v>
      </c>
      <c r="AB127" s="36">
        <f ca="1" t="shared" si="17"/>
        <v>2</v>
      </c>
      <c r="AC127" s="118">
        <f ca="1" t="shared" si="18"/>
        <v>1</v>
      </c>
      <c r="AE127" s="1"/>
      <c r="AG127" s="133">
        <f ca="1">VLOOKUP(F127,'Data Sources'!$L$3:$N$6,3,0)</f>
        <v>5</v>
      </c>
      <c r="AH127" s="134">
        <f ca="1">VLOOKUP(F127,'Data Sources'!$L$3:$O$6,4,0)</f>
        <v>1.9</v>
      </c>
      <c r="AI127" s="135">
        <f ca="1" t="shared" si="342"/>
        <v>3.1</v>
      </c>
      <c r="AK127" s="1"/>
      <c r="AU127" s="1"/>
      <c r="AZ127" s="153"/>
      <c r="BA127" s="29"/>
      <c r="BB127" s="1"/>
      <c r="BG127" s="153"/>
      <c r="BH127" s="29"/>
      <c r="BI127" s="1"/>
      <c r="BN127" s="153"/>
      <c r="BO127" s="29"/>
      <c r="BP127" s="1"/>
    </row>
    <row r="128" ht="14.25" customHeight="1" spans="1:68">
      <c r="A128" s="55">
        <f t="shared" si="21"/>
        <v>118</v>
      </c>
      <c r="B128" s="56">
        <f ca="1" t="shared" si="7"/>
        <v>0.452926661035418</v>
      </c>
      <c r="C128" s="56">
        <f ca="1">VLOOKUP(B128,'Data Sources'!$C:$E,3)</f>
        <v>1</v>
      </c>
      <c r="D128" s="57">
        <f ca="1" t="shared" si="8"/>
        <v>187</v>
      </c>
      <c r="E128" s="56">
        <f ca="1" t="shared" si="9"/>
        <v>0.847771932853062</v>
      </c>
      <c r="F128" s="56" t="str">
        <f ca="1">VLOOKUP(E128,'Data Sources'!$J$4:$O$6,3)</f>
        <v>Blended Drink</v>
      </c>
      <c r="G128" s="56">
        <f ca="1">VLOOKUP(E128,'Data Sources'!$J$4:$O$6,4)</f>
        <v>8</v>
      </c>
      <c r="H128" s="58">
        <f ca="1" t="shared" si="10"/>
        <v>3</v>
      </c>
      <c r="I128" s="58">
        <f ca="1" t="shared" ref="I128:K128" si="603">IF($H128=I$9,MAX(L127,$D128),L127)</f>
        <v>193</v>
      </c>
      <c r="J128" s="58">
        <f ca="1" t="shared" si="603"/>
        <v>196</v>
      </c>
      <c r="K128" s="58">
        <f ca="1" t="shared" si="603"/>
        <v>191</v>
      </c>
      <c r="L128" s="48">
        <f ca="1" t="shared" ref="L128:N128" si="604">IF($H128=L$9,I128+$G128,L127)</f>
        <v>193</v>
      </c>
      <c r="M128" s="48">
        <f ca="1" t="shared" si="604"/>
        <v>196</v>
      </c>
      <c r="N128" s="48">
        <f ca="1" t="shared" si="604"/>
        <v>199</v>
      </c>
      <c r="O128" s="79">
        <f ca="1" t="shared" ref="O128:Q128" si="605">+IF($H128=O$9,L128-$D128,0)</f>
        <v>0</v>
      </c>
      <c r="P128" s="79">
        <f ca="1" t="shared" si="605"/>
        <v>0</v>
      </c>
      <c r="Q128" s="79">
        <f ca="1" t="shared" si="605"/>
        <v>12</v>
      </c>
      <c r="R128" s="55">
        <f ca="1" t="shared" ref="R128:T128" si="606">+IF($H128=R$9,MAX(0,L128-$D128),0)*$AA128</f>
        <v>0</v>
      </c>
      <c r="S128" s="55">
        <f ca="1" t="shared" si="606"/>
        <v>0</v>
      </c>
      <c r="T128" s="55">
        <f ca="1" t="shared" si="606"/>
        <v>12</v>
      </c>
      <c r="U128" s="55">
        <f ca="1" t="shared" ref="U128:W128" si="607">IF($H128=U$9,MAX(I128-L127,0),0)*$AA128</f>
        <v>0</v>
      </c>
      <c r="V128" s="55">
        <f ca="1" t="shared" si="607"/>
        <v>0</v>
      </c>
      <c r="W128" s="55">
        <f ca="1" t="shared" si="607"/>
        <v>0</v>
      </c>
      <c r="Y128" s="1"/>
      <c r="AA128" s="119">
        <f ca="1" t="shared" si="16"/>
        <v>1</v>
      </c>
      <c r="AB128" s="36">
        <f ca="1" t="shared" si="17"/>
        <v>3</v>
      </c>
      <c r="AC128" s="118">
        <f ca="1" t="shared" si="18"/>
        <v>1</v>
      </c>
      <c r="AE128" s="1"/>
      <c r="AG128" s="133">
        <f ca="1">VLOOKUP(F128,'Data Sources'!$L$3:$N$6,3,0)</f>
        <v>5</v>
      </c>
      <c r="AH128" s="134">
        <f ca="1">VLOOKUP(F128,'Data Sources'!$L$3:$O$6,4,0)</f>
        <v>1.9</v>
      </c>
      <c r="AI128" s="135">
        <f ca="1" t="shared" si="342"/>
        <v>3.1</v>
      </c>
      <c r="AK128" s="1"/>
      <c r="AU128" s="1"/>
      <c r="AZ128" s="153"/>
      <c r="BA128" s="29"/>
      <c r="BB128" s="1"/>
      <c r="BG128" s="153"/>
      <c r="BH128" s="29"/>
      <c r="BI128" s="1"/>
      <c r="BN128" s="153"/>
      <c r="BO128" s="29"/>
      <c r="BP128" s="1"/>
    </row>
    <row r="129" ht="14.25" customHeight="1" spans="1:68">
      <c r="A129" s="48">
        <f t="shared" si="21"/>
        <v>119</v>
      </c>
      <c r="B129" s="49">
        <f ca="1" t="shared" si="7"/>
        <v>0.162950385130622</v>
      </c>
      <c r="C129" s="49">
        <f ca="1">VLOOKUP(B129,'Data Sources'!$C:$E,3)</f>
        <v>1</v>
      </c>
      <c r="D129" s="59">
        <f ca="1" t="shared" si="8"/>
        <v>188</v>
      </c>
      <c r="E129" s="49">
        <f ca="1" t="shared" si="9"/>
        <v>0.0755359939142959</v>
      </c>
      <c r="F129" s="49" t="str">
        <f ca="1">VLOOKUP(E129,'Data Sources'!$J$4:$O$6,3)</f>
        <v>Hot Coffee</v>
      </c>
      <c r="G129" s="49">
        <f ca="1">VLOOKUP(E129,'Data Sources'!$J$4:$O$6,4)</f>
        <v>2</v>
      </c>
      <c r="H129" s="54">
        <f ca="1" t="shared" si="10"/>
        <v>1</v>
      </c>
      <c r="I129" s="54">
        <f ca="1" t="shared" ref="I129:K129" si="608">IF($H129=I$9,MAX(L128,$D129),L128)</f>
        <v>193</v>
      </c>
      <c r="J129" s="54">
        <f ca="1" t="shared" si="608"/>
        <v>196</v>
      </c>
      <c r="K129" s="54">
        <f ca="1" t="shared" si="608"/>
        <v>199</v>
      </c>
      <c r="L129" s="48">
        <f ca="1" t="shared" ref="L129:N129" si="609">IF($H129=L$9,I129+$G129,L128)</f>
        <v>195</v>
      </c>
      <c r="M129" s="48">
        <f ca="1" t="shared" si="609"/>
        <v>196</v>
      </c>
      <c r="N129" s="48">
        <f ca="1" t="shared" si="609"/>
        <v>199</v>
      </c>
      <c r="O129" s="79">
        <f ca="1" t="shared" ref="O129:Q129" si="610">+IF($H129=O$9,L129-$D129,0)</f>
        <v>7</v>
      </c>
      <c r="P129" s="79">
        <f ca="1" t="shared" si="610"/>
        <v>0</v>
      </c>
      <c r="Q129" s="79">
        <f ca="1" t="shared" si="610"/>
        <v>0</v>
      </c>
      <c r="R129" s="48">
        <f ca="1" t="shared" ref="R129:T129" si="611">+IF($H129=R$9,MAX(0,L129-$D129),0)*$AA129</f>
        <v>7</v>
      </c>
      <c r="S129" s="48">
        <f ca="1" t="shared" si="611"/>
        <v>0</v>
      </c>
      <c r="T129" s="48">
        <f ca="1" t="shared" si="611"/>
        <v>0</v>
      </c>
      <c r="U129" s="48">
        <f ca="1" t="shared" ref="U129:W129" si="612">IF($H129=U$9,MAX(I129-L128,0),0)*$AA129</f>
        <v>0</v>
      </c>
      <c r="V129" s="48">
        <f ca="1" t="shared" si="612"/>
        <v>0</v>
      </c>
      <c r="W129" s="48">
        <f ca="1" t="shared" si="612"/>
        <v>0</v>
      </c>
      <c r="Y129" s="1"/>
      <c r="AA129" s="119">
        <f ca="1" t="shared" si="16"/>
        <v>1</v>
      </c>
      <c r="AB129" s="36">
        <f ca="1" t="shared" si="17"/>
        <v>1</v>
      </c>
      <c r="AC129" s="118">
        <f ca="1" t="shared" si="18"/>
        <v>1</v>
      </c>
      <c r="AE129" s="1"/>
      <c r="AG129" s="133">
        <f ca="1">VLOOKUP(F129,'Data Sources'!$L$3:$N$6,3,0)</f>
        <v>4</v>
      </c>
      <c r="AH129" s="134">
        <f ca="1">VLOOKUP(F129,'Data Sources'!$L$3:$O$6,4,0)</f>
        <v>1.2</v>
      </c>
      <c r="AI129" s="135">
        <f ca="1" t="shared" si="342"/>
        <v>2.8</v>
      </c>
      <c r="AK129" s="1"/>
      <c r="AU129" s="1"/>
      <c r="AZ129" s="153"/>
      <c r="BA129" s="29"/>
      <c r="BB129" s="1"/>
      <c r="BG129" s="153"/>
      <c r="BH129" s="29"/>
      <c r="BI129" s="1"/>
      <c r="BN129" s="153"/>
      <c r="BO129" s="29"/>
      <c r="BP129" s="1"/>
    </row>
    <row r="130" ht="14.25" customHeight="1" spans="1:68">
      <c r="A130" s="55">
        <f t="shared" si="21"/>
        <v>120</v>
      </c>
      <c r="B130" s="56">
        <f ca="1" t="shared" si="7"/>
        <v>0.586893041502505</v>
      </c>
      <c r="C130" s="56">
        <f ca="1">VLOOKUP(B130,'Data Sources'!$C:$E,3)</f>
        <v>2</v>
      </c>
      <c r="D130" s="57">
        <f ca="1" t="shared" si="8"/>
        <v>190</v>
      </c>
      <c r="E130" s="56">
        <f ca="1" t="shared" si="9"/>
        <v>0.388195222124848</v>
      </c>
      <c r="F130" s="56" t="str">
        <f ca="1">VLOOKUP(E130,'Data Sources'!$J$4:$O$6,3)</f>
        <v>Hot Coffee</v>
      </c>
      <c r="G130" s="56">
        <f ca="1">VLOOKUP(E130,'Data Sources'!$J$4:$O$6,4)</f>
        <v>2</v>
      </c>
      <c r="H130" s="58">
        <f ca="1" t="shared" si="10"/>
        <v>1</v>
      </c>
      <c r="I130" s="58">
        <f ca="1" t="shared" ref="I130:K130" si="613">IF($H130=I$9,MAX(L129,$D130),L129)</f>
        <v>195</v>
      </c>
      <c r="J130" s="58">
        <f ca="1" t="shared" si="613"/>
        <v>196</v>
      </c>
      <c r="K130" s="58">
        <f ca="1" t="shared" si="613"/>
        <v>199</v>
      </c>
      <c r="L130" s="48">
        <f ca="1" t="shared" ref="L130:N130" si="614">IF($H130=L$9,I130+$G130,L129)</f>
        <v>197</v>
      </c>
      <c r="M130" s="48">
        <f ca="1" t="shared" si="614"/>
        <v>196</v>
      </c>
      <c r="N130" s="48">
        <f ca="1" t="shared" si="614"/>
        <v>199</v>
      </c>
      <c r="O130" s="79">
        <f ca="1" t="shared" ref="O130:Q130" si="615">+IF($H130=O$9,L130-$D130,0)</f>
        <v>7</v>
      </c>
      <c r="P130" s="79">
        <f ca="1" t="shared" si="615"/>
        <v>0</v>
      </c>
      <c r="Q130" s="79">
        <f ca="1" t="shared" si="615"/>
        <v>0</v>
      </c>
      <c r="R130" s="55">
        <f ca="1" t="shared" ref="R130:T130" si="616">+IF($H130=R$9,MAX(0,L130-$D130),0)*$AA130</f>
        <v>7</v>
      </c>
      <c r="S130" s="55">
        <f ca="1" t="shared" si="616"/>
        <v>0</v>
      </c>
      <c r="T130" s="55">
        <f ca="1" t="shared" si="616"/>
        <v>0</v>
      </c>
      <c r="U130" s="55">
        <f ca="1" t="shared" ref="U130:W130" si="617">IF($H130=U$9,MAX(I130-L129,0),0)*$AA130</f>
        <v>0</v>
      </c>
      <c r="V130" s="55">
        <f ca="1" t="shared" si="617"/>
        <v>0</v>
      </c>
      <c r="W130" s="55">
        <f ca="1" t="shared" si="617"/>
        <v>0</v>
      </c>
      <c r="Y130" s="1"/>
      <c r="AA130" s="119">
        <f ca="1" t="shared" si="16"/>
        <v>1</v>
      </c>
      <c r="AB130" s="36">
        <f ca="1" t="shared" si="17"/>
        <v>1</v>
      </c>
      <c r="AC130" s="118">
        <f ca="1" t="shared" si="18"/>
        <v>1</v>
      </c>
      <c r="AE130" s="1"/>
      <c r="AG130" s="133">
        <f ca="1">VLOOKUP(F130,'Data Sources'!$L$3:$N$6,3,0)</f>
        <v>4</v>
      </c>
      <c r="AH130" s="134">
        <f ca="1">VLOOKUP(F130,'Data Sources'!$L$3:$O$6,4,0)</f>
        <v>1.2</v>
      </c>
      <c r="AI130" s="135">
        <f ca="1" t="shared" si="342"/>
        <v>2.8</v>
      </c>
      <c r="AK130" s="1"/>
      <c r="AU130" s="1"/>
      <c r="AZ130" s="153"/>
      <c r="BA130" s="29"/>
      <c r="BB130" s="1"/>
      <c r="BG130" s="153"/>
      <c r="BH130" s="29"/>
      <c r="BI130" s="1"/>
      <c r="BN130" s="153"/>
      <c r="BO130" s="29"/>
      <c r="BP130" s="1"/>
    </row>
    <row r="131" ht="14.25" customHeight="1" spans="1:68">
      <c r="A131" s="48">
        <f t="shared" si="21"/>
        <v>121</v>
      </c>
      <c r="B131" s="49">
        <f ca="1" t="shared" si="7"/>
        <v>0.456087375883927</v>
      </c>
      <c r="C131" s="49">
        <f ca="1">VLOOKUP(B131,'Data Sources'!$C:$E,3)</f>
        <v>1</v>
      </c>
      <c r="D131" s="59">
        <f ca="1" t="shared" si="8"/>
        <v>191</v>
      </c>
      <c r="E131" s="49">
        <f ca="1" t="shared" si="9"/>
        <v>0.133918743209314</v>
      </c>
      <c r="F131" s="49" t="str">
        <f ca="1">VLOOKUP(E131,'Data Sources'!$J$4:$O$6,3)</f>
        <v>Hot Coffee</v>
      </c>
      <c r="G131" s="49">
        <f ca="1">VLOOKUP(E131,'Data Sources'!$J$4:$O$6,4)</f>
        <v>2</v>
      </c>
      <c r="H131" s="54">
        <f ca="1" t="shared" si="10"/>
        <v>2</v>
      </c>
      <c r="I131" s="54">
        <f ca="1" t="shared" ref="I131:K131" si="618">IF($H131=I$9,MAX(L130,$D131),L130)</f>
        <v>197</v>
      </c>
      <c r="J131" s="54">
        <f ca="1" t="shared" si="618"/>
        <v>196</v>
      </c>
      <c r="K131" s="54">
        <f ca="1" t="shared" si="618"/>
        <v>199</v>
      </c>
      <c r="L131" s="48">
        <f ca="1" t="shared" ref="L131:N131" si="619">IF($H131=L$9,I131+$G131,L130)</f>
        <v>197</v>
      </c>
      <c r="M131" s="48">
        <f ca="1" t="shared" si="619"/>
        <v>198</v>
      </c>
      <c r="N131" s="48">
        <f ca="1" t="shared" si="619"/>
        <v>199</v>
      </c>
      <c r="O131" s="79">
        <f ca="1" t="shared" ref="O131:Q131" si="620">+IF($H131=O$9,L131-$D131,0)</f>
        <v>0</v>
      </c>
      <c r="P131" s="79">
        <f ca="1" t="shared" si="620"/>
        <v>7</v>
      </c>
      <c r="Q131" s="79">
        <f ca="1" t="shared" si="620"/>
        <v>0</v>
      </c>
      <c r="R131" s="48">
        <f ca="1" t="shared" ref="R131:T131" si="621">+IF($H131=R$9,MAX(0,L131-$D131),0)*$AA131</f>
        <v>0</v>
      </c>
      <c r="S131" s="48">
        <f ca="1" t="shared" si="621"/>
        <v>7</v>
      </c>
      <c r="T131" s="48">
        <f ca="1" t="shared" si="621"/>
        <v>0</v>
      </c>
      <c r="U131" s="48">
        <f ca="1" t="shared" ref="U131:W131" si="622">IF($H131=U$9,MAX(I131-L130,0),0)*$AA131</f>
        <v>0</v>
      </c>
      <c r="V131" s="48">
        <f ca="1" t="shared" si="622"/>
        <v>0</v>
      </c>
      <c r="W131" s="48">
        <f ca="1" t="shared" si="622"/>
        <v>0</v>
      </c>
      <c r="Y131" s="1"/>
      <c r="AA131" s="119">
        <f ca="1" t="shared" si="16"/>
        <v>1</v>
      </c>
      <c r="AB131" s="36">
        <f ca="1" t="shared" si="17"/>
        <v>2</v>
      </c>
      <c r="AC131" s="118">
        <f ca="1" t="shared" si="18"/>
        <v>1</v>
      </c>
      <c r="AE131" s="1"/>
      <c r="AG131" s="133">
        <f ca="1">VLOOKUP(F131,'Data Sources'!$L$3:$N$6,3,0)</f>
        <v>4</v>
      </c>
      <c r="AH131" s="134">
        <f ca="1">VLOOKUP(F131,'Data Sources'!$L$3:$O$6,4,0)</f>
        <v>1.2</v>
      </c>
      <c r="AI131" s="135">
        <f ca="1" t="shared" si="342"/>
        <v>2.8</v>
      </c>
      <c r="AK131" s="1"/>
      <c r="AU131" s="1"/>
      <c r="AZ131" s="153"/>
      <c r="BA131" s="29"/>
      <c r="BB131" s="1"/>
      <c r="BG131" s="153"/>
      <c r="BH131" s="29"/>
      <c r="BI131" s="1"/>
      <c r="BN131" s="153"/>
      <c r="BO131" s="29"/>
      <c r="BP131" s="1"/>
    </row>
    <row r="132" ht="14.25" customHeight="1" spans="1:68">
      <c r="A132" s="55">
        <f t="shared" si="21"/>
        <v>122</v>
      </c>
      <c r="B132" s="56">
        <f ca="1" t="shared" si="7"/>
        <v>0.995202051516505</v>
      </c>
      <c r="C132" s="56">
        <f ca="1">VLOOKUP(B132,'Data Sources'!$C:$E,3)</f>
        <v>4</v>
      </c>
      <c r="D132" s="57">
        <f ca="1" t="shared" si="8"/>
        <v>195</v>
      </c>
      <c r="E132" s="56">
        <f ca="1" t="shared" si="9"/>
        <v>0.0787534680786648</v>
      </c>
      <c r="F132" s="56" t="str">
        <f ca="1">VLOOKUP(E132,'Data Sources'!$J$4:$O$6,3)</f>
        <v>Hot Coffee</v>
      </c>
      <c r="G132" s="56">
        <f ca="1">VLOOKUP(E132,'Data Sources'!$J$4:$O$6,4)</f>
        <v>2</v>
      </c>
      <c r="H132" s="58">
        <f ca="1" t="shared" si="10"/>
        <v>1</v>
      </c>
      <c r="I132" s="58">
        <f ca="1" t="shared" ref="I132:K132" si="623">IF($H132=I$9,MAX(L131,$D132),L131)</f>
        <v>197</v>
      </c>
      <c r="J132" s="58">
        <f ca="1" t="shared" si="623"/>
        <v>198</v>
      </c>
      <c r="K132" s="58">
        <f ca="1" t="shared" si="623"/>
        <v>199</v>
      </c>
      <c r="L132" s="48">
        <f ca="1" t="shared" ref="L132:N132" si="624">IF($H132=L$9,I132+$G132,L131)</f>
        <v>199</v>
      </c>
      <c r="M132" s="48">
        <f ca="1" t="shared" si="624"/>
        <v>198</v>
      </c>
      <c r="N132" s="48">
        <f ca="1" t="shared" si="624"/>
        <v>199</v>
      </c>
      <c r="O132" s="79">
        <f ca="1" t="shared" ref="O132:Q132" si="625">+IF($H132=O$9,L132-$D132,0)</f>
        <v>4</v>
      </c>
      <c r="P132" s="79">
        <f ca="1" t="shared" si="625"/>
        <v>0</v>
      </c>
      <c r="Q132" s="79">
        <f ca="1" t="shared" si="625"/>
        <v>0</v>
      </c>
      <c r="R132" s="55">
        <f ca="1" t="shared" ref="R132:T132" si="626">+IF($H132=R$9,MAX(0,L132-$D132),0)*$AA132</f>
        <v>4</v>
      </c>
      <c r="S132" s="55">
        <f ca="1" t="shared" si="626"/>
        <v>0</v>
      </c>
      <c r="T132" s="55">
        <f ca="1" t="shared" si="626"/>
        <v>0</v>
      </c>
      <c r="U132" s="55">
        <f ca="1" t="shared" ref="U132:W132" si="627">IF($H132=U$9,MAX(I132-L131,0),0)*$AA132</f>
        <v>0</v>
      </c>
      <c r="V132" s="55">
        <f ca="1" t="shared" si="627"/>
        <v>0</v>
      </c>
      <c r="W132" s="55">
        <f ca="1" t="shared" si="627"/>
        <v>0</v>
      </c>
      <c r="Y132" s="1"/>
      <c r="AA132" s="119">
        <f ca="1" t="shared" si="16"/>
        <v>1</v>
      </c>
      <c r="AB132" s="36">
        <f ca="1" t="shared" si="17"/>
        <v>1</v>
      </c>
      <c r="AC132" s="118">
        <f ca="1" t="shared" si="18"/>
        <v>1</v>
      </c>
      <c r="AE132" s="1"/>
      <c r="AG132" s="133">
        <f ca="1">VLOOKUP(F132,'Data Sources'!$L$3:$N$6,3,0)</f>
        <v>4</v>
      </c>
      <c r="AH132" s="134">
        <f ca="1">VLOOKUP(F132,'Data Sources'!$L$3:$O$6,4,0)</f>
        <v>1.2</v>
      </c>
      <c r="AI132" s="135">
        <f ca="1" t="shared" si="342"/>
        <v>2.8</v>
      </c>
      <c r="AK132" s="1"/>
      <c r="AU132" s="1"/>
      <c r="AZ132" s="153"/>
      <c r="BA132" s="29"/>
      <c r="BB132" s="1"/>
      <c r="BG132" s="153"/>
      <c r="BH132" s="29"/>
      <c r="BI132" s="1"/>
      <c r="BN132" s="153"/>
      <c r="BO132" s="29"/>
      <c r="BP132" s="1"/>
    </row>
    <row r="133" ht="14.25" customHeight="1" spans="1:68">
      <c r="A133" s="48">
        <f t="shared" si="21"/>
        <v>123</v>
      </c>
      <c r="B133" s="49">
        <f ca="1" t="shared" si="7"/>
        <v>0.164923165261285</v>
      </c>
      <c r="C133" s="49">
        <f ca="1">VLOOKUP(B133,'Data Sources'!$C:$E,3)</f>
        <v>1</v>
      </c>
      <c r="D133" s="59">
        <f ca="1" t="shared" si="8"/>
        <v>196</v>
      </c>
      <c r="E133" s="49">
        <f ca="1" t="shared" si="9"/>
        <v>0.631721716422287</v>
      </c>
      <c r="F133" s="49" t="str">
        <f ca="1">VLOOKUP(E133,'Data Sources'!$J$4:$O$6,3)</f>
        <v>Cold Coffee</v>
      </c>
      <c r="G133" s="49">
        <f ca="1">VLOOKUP(E133,'Data Sources'!$J$4:$O$6,4)</f>
        <v>5</v>
      </c>
      <c r="H133" s="54">
        <f ca="1" t="shared" si="10"/>
        <v>2</v>
      </c>
      <c r="I133" s="54">
        <f ca="1" t="shared" ref="I133:K133" si="628">IF($H133=I$9,MAX(L132,$D133),L132)</f>
        <v>199</v>
      </c>
      <c r="J133" s="54">
        <f ca="1" t="shared" si="628"/>
        <v>198</v>
      </c>
      <c r="K133" s="54">
        <f ca="1" t="shared" si="628"/>
        <v>199</v>
      </c>
      <c r="L133" s="48">
        <f ca="1" t="shared" ref="L133:N133" si="629">IF($H133=L$9,I133+$G133,L132)</f>
        <v>199</v>
      </c>
      <c r="M133" s="48">
        <f ca="1" t="shared" si="629"/>
        <v>203</v>
      </c>
      <c r="N133" s="48">
        <f ca="1" t="shared" si="629"/>
        <v>199</v>
      </c>
      <c r="O133" s="79">
        <f ca="1" t="shared" ref="O133:Q133" si="630">+IF($H133=O$9,L133-$D133,0)</f>
        <v>0</v>
      </c>
      <c r="P133" s="79">
        <f ca="1" t="shared" si="630"/>
        <v>7</v>
      </c>
      <c r="Q133" s="79">
        <f ca="1" t="shared" si="630"/>
        <v>0</v>
      </c>
      <c r="R133" s="48">
        <f ca="1" t="shared" ref="R133:T133" si="631">+IF($H133=R$9,MAX(0,L133-$D133),0)*$AA133</f>
        <v>0</v>
      </c>
      <c r="S133" s="48">
        <f ca="1" t="shared" si="631"/>
        <v>7</v>
      </c>
      <c r="T133" s="48">
        <f ca="1" t="shared" si="631"/>
        <v>0</v>
      </c>
      <c r="U133" s="48">
        <f ca="1" t="shared" ref="U133:W133" si="632">IF($H133=U$9,MAX(I133-L132,0),0)*$AA133</f>
        <v>0</v>
      </c>
      <c r="V133" s="48">
        <f ca="1" t="shared" si="632"/>
        <v>0</v>
      </c>
      <c r="W133" s="48">
        <f ca="1" t="shared" si="632"/>
        <v>0</v>
      </c>
      <c r="Y133" s="1"/>
      <c r="AA133" s="119">
        <f ca="1" t="shared" si="16"/>
        <v>1</v>
      </c>
      <c r="AB133" s="36">
        <f ca="1" t="shared" si="17"/>
        <v>2</v>
      </c>
      <c r="AC133" s="118">
        <f ca="1" t="shared" si="18"/>
        <v>1</v>
      </c>
      <c r="AE133" s="1"/>
      <c r="AG133" s="133">
        <f ca="1">VLOOKUP(F133,'Data Sources'!$L$3:$N$6,3,0)</f>
        <v>4</v>
      </c>
      <c r="AH133" s="134">
        <f ca="1">VLOOKUP(F133,'Data Sources'!$L$3:$O$6,4,0)</f>
        <v>1</v>
      </c>
      <c r="AI133" s="135">
        <f ca="1" t="shared" si="342"/>
        <v>3</v>
      </c>
      <c r="AK133" s="1"/>
      <c r="AU133" s="1"/>
      <c r="AZ133" s="153"/>
      <c r="BA133" s="29"/>
      <c r="BB133" s="1"/>
      <c r="BG133" s="153"/>
      <c r="BH133" s="29"/>
      <c r="BI133" s="1"/>
      <c r="BN133" s="153"/>
      <c r="BO133" s="29"/>
      <c r="BP133" s="1"/>
    </row>
    <row r="134" ht="14.25" customHeight="1" spans="1:68">
      <c r="A134" s="55">
        <f t="shared" si="21"/>
        <v>124</v>
      </c>
      <c r="B134" s="56">
        <f ca="1" t="shared" si="7"/>
        <v>0.797449640507809</v>
      </c>
      <c r="C134" s="56">
        <f ca="1">VLOOKUP(B134,'Data Sources'!$C:$E,3)</f>
        <v>2</v>
      </c>
      <c r="D134" s="57">
        <f ca="1" t="shared" si="8"/>
        <v>198</v>
      </c>
      <c r="E134" s="56">
        <f ca="1" t="shared" si="9"/>
        <v>0.307004880748438</v>
      </c>
      <c r="F134" s="56" t="str">
        <f ca="1">VLOOKUP(E134,'Data Sources'!$J$4:$O$6,3)</f>
        <v>Hot Coffee</v>
      </c>
      <c r="G134" s="56">
        <f ca="1">VLOOKUP(E134,'Data Sources'!$J$4:$O$6,4)</f>
        <v>2</v>
      </c>
      <c r="H134" s="58">
        <f ca="1" t="shared" si="10"/>
        <v>1</v>
      </c>
      <c r="I134" s="58">
        <f ca="1" t="shared" ref="I134:K134" si="633">IF($H134=I$9,MAX(L133,$D134),L133)</f>
        <v>199</v>
      </c>
      <c r="J134" s="58">
        <f ca="1" t="shared" si="633"/>
        <v>203</v>
      </c>
      <c r="K134" s="58">
        <f ca="1" t="shared" si="633"/>
        <v>199</v>
      </c>
      <c r="L134" s="48">
        <f ca="1" t="shared" ref="L134:N134" si="634">IF($H134=L$9,I134+$G134,L133)</f>
        <v>201</v>
      </c>
      <c r="M134" s="48">
        <f ca="1" t="shared" si="634"/>
        <v>203</v>
      </c>
      <c r="N134" s="48">
        <f ca="1" t="shared" si="634"/>
        <v>199</v>
      </c>
      <c r="O134" s="79">
        <f ca="1" t="shared" ref="O134:Q134" si="635">+IF($H134=O$9,L134-$D134,0)</f>
        <v>3</v>
      </c>
      <c r="P134" s="79">
        <f ca="1" t="shared" si="635"/>
        <v>0</v>
      </c>
      <c r="Q134" s="79">
        <f ca="1" t="shared" si="635"/>
        <v>0</v>
      </c>
      <c r="R134" s="55">
        <f ca="1" t="shared" ref="R134:T134" si="636">+IF($H134=R$9,MAX(0,L134-$D134),0)*$AA134</f>
        <v>3</v>
      </c>
      <c r="S134" s="55">
        <f ca="1" t="shared" si="636"/>
        <v>0</v>
      </c>
      <c r="T134" s="55">
        <f ca="1" t="shared" si="636"/>
        <v>0</v>
      </c>
      <c r="U134" s="55">
        <f ca="1" t="shared" ref="U134:W134" si="637">IF($H134=U$9,MAX(I134-L133,0),0)*$AA134</f>
        <v>0</v>
      </c>
      <c r="V134" s="55">
        <f ca="1" t="shared" si="637"/>
        <v>0</v>
      </c>
      <c r="W134" s="55">
        <f ca="1" t="shared" si="637"/>
        <v>0</v>
      </c>
      <c r="Y134" s="1"/>
      <c r="AA134" s="119">
        <f ca="1" t="shared" si="16"/>
        <v>1</v>
      </c>
      <c r="AB134" s="36">
        <f ca="1" t="shared" si="17"/>
        <v>1</v>
      </c>
      <c r="AC134" s="118">
        <f ca="1" t="shared" si="18"/>
        <v>1</v>
      </c>
      <c r="AE134" s="1"/>
      <c r="AG134" s="133">
        <f ca="1">VLOOKUP(F134,'Data Sources'!$L$3:$N$6,3,0)</f>
        <v>4</v>
      </c>
      <c r="AH134" s="134">
        <f ca="1">VLOOKUP(F134,'Data Sources'!$L$3:$O$6,4,0)</f>
        <v>1.2</v>
      </c>
      <c r="AI134" s="135">
        <f ca="1" t="shared" si="342"/>
        <v>2.8</v>
      </c>
      <c r="AK134" s="1"/>
      <c r="AU134" s="1"/>
      <c r="AZ134" s="153"/>
      <c r="BA134" s="29"/>
      <c r="BB134" s="1"/>
      <c r="BG134" s="153"/>
      <c r="BH134" s="29"/>
      <c r="BI134" s="1"/>
      <c r="BN134" s="153"/>
      <c r="BO134" s="29"/>
      <c r="BP134" s="1"/>
    </row>
    <row r="135" ht="14.25" customHeight="1" spans="1:68">
      <c r="A135" s="48">
        <f t="shared" si="21"/>
        <v>125</v>
      </c>
      <c r="B135" s="49">
        <f ca="1" t="shared" si="7"/>
        <v>0.844440263802629</v>
      </c>
      <c r="C135" s="49">
        <f ca="1">VLOOKUP(B135,'Data Sources'!$C:$E,3)</f>
        <v>2</v>
      </c>
      <c r="D135" s="59">
        <f ca="1" t="shared" si="8"/>
        <v>200</v>
      </c>
      <c r="E135" s="49">
        <f ca="1" t="shared" si="9"/>
        <v>0.153941681409356</v>
      </c>
      <c r="F135" s="49" t="str">
        <f ca="1">VLOOKUP(E135,'Data Sources'!$J$4:$O$6,3)</f>
        <v>Hot Coffee</v>
      </c>
      <c r="G135" s="49">
        <f ca="1">VLOOKUP(E135,'Data Sources'!$J$4:$O$6,4)</f>
        <v>2</v>
      </c>
      <c r="H135" s="54">
        <f ca="1" t="shared" si="10"/>
        <v>3</v>
      </c>
      <c r="I135" s="54">
        <f ca="1" t="shared" ref="I135:K135" si="638">IF($H135=I$9,MAX(L134,$D135),L134)</f>
        <v>201</v>
      </c>
      <c r="J135" s="54">
        <f ca="1" t="shared" si="638"/>
        <v>203</v>
      </c>
      <c r="K135" s="54">
        <f ca="1" t="shared" si="638"/>
        <v>200</v>
      </c>
      <c r="L135" s="48">
        <f ca="1" t="shared" ref="L135:N135" si="639">IF($H135=L$9,I135+$G135,L134)</f>
        <v>201</v>
      </c>
      <c r="M135" s="48">
        <f ca="1" t="shared" si="639"/>
        <v>203</v>
      </c>
      <c r="N135" s="48">
        <f ca="1" t="shared" si="639"/>
        <v>202</v>
      </c>
      <c r="O135" s="79">
        <f ca="1" t="shared" ref="O135:Q135" si="640">+IF($H135=O$9,L135-$D135,0)</f>
        <v>0</v>
      </c>
      <c r="P135" s="79">
        <f ca="1" t="shared" si="640"/>
        <v>0</v>
      </c>
      <c r="Q135" s="79">
        <f ca="1" t="shared" si="640"/>
        <v>2</v>
      </c>
      <c r="R135" s="48">
        <f ca="1" t="shared" ref="R135:T135" si="641">+IF($H135=R$9,MAX(0,L135-$D135),0)*$AA135</f>
        <v>0</v>
      </c>
      <c r="S135" s="48">
        <f ca="1" t="shared" si="641"/>
        <v>0</v>
      </c>
      <c r="T135" s="48">
        <f ca="1" t="shared" si="641"/>
        <v>2</v>
      </c>
      <c r="U135" s="48">
        <f ca="1" t="shared" ref="U135:W135" si="642">IF($H135=U$9,MAX(I135-L134,0),0)*$AA135</f>
        <v>0</v>
      </c>
      <c r="V135" s="48">
        <f ca="1" t="shared" si="642"/>
        <v>0</v>
      </c>
      <c r="W135" s="48">
        <f ca="1" t="shared" si="642"/>
        <v>1</v>
      </c>
      <c r="Y135" s="1"/>
      <c r="AA135" s="119">
        <f ca="1" t="shared" si="16"/>
        <v>1</v>
      </c>
      <c r="AB135" s="36">
        <f ca="1" t="shared" si="17"/>
        <v>3</v>
      </c>
      <c r="AC135" s="118">
        <f ca="1" t="shared" si="18"/>
        <v>1</v>
      </c>
      <c r="AE135" s="1"/>
      <c r="AG135" s="133">
        <f ca="1">VLOOKUP(F135,'Data Sources'!$L$3:$N$6,3,0)</f>
        <v>4</v>
      </c>
      <c r="AH135" s="134">
        <f ca="1">VLOOKUP(F135,'Data Sources'!$L$3:$O$6,4,0)</f>
        <v>1.2</v>
      </c>
      <c r="AI135" s="135">
        <f ca="1" t="shared" si="342"/>
        <v>2.8</v>
      </c>
      <c r="AK135" s="1"/>
      <c r="AU135" s="1"/>
      <c r="AZ135" s="153"/>
      <c r="BA135" s="29"/>
      <c r="BB135" s="1"/>
      <c r="BG135" s="153"/>
      <c r="BH135" s="29"/>
      <c r="BI135" s="1"/>
      <c r="BN135" s="153"/>
      <c r="BO135" s="29"/>
      <c r="BP135" s="1"/>
    </row>
    <row r="136" ht="14.25" customHeight="1" spans="1:68">
      <c r="A136" s="55">
        <f t="shared" si="21"/>
        <v>126</v>
      </c>
      <c r="B136" s="56">
        <f ca="1" t="shared" si="7"/>
        <v>0.351252958217234</v>
      </c>
      <c r="C136" s="56">
        <f ca="1">VLOOKUP(B136,'Data Sources'!$C:$E,3)</f>
        <v>1</v>
      </c>
      <c r="D136" s="57">
        <f ca="1" t="shared" si="8"/>
        <v>201</v>
      </c>
      <c r="E136" s="56">
        <f ca="1" t="shared" si="9"/>
        <v>0.779590486991419</v>
      </c>
      <c r="F136" s="56" t="str">
        <f ca="1">VLOOKUP(E136,'Data Sources'!$J$4:$O$6,3)</f>
        <v>Blended Drink</v>
      </c>
      <c r="G136" s="56">
        <f ca="1">VLOOKUP(E136,'Data Sources'!$J$4:$O$6,4)</f>
        <v>8</v>
      </c>
      <c r="H136" s="58">
        <f ca="1" t="shared" si="10"/>
        <v>1</v>
      </c>
      <c r="I136" s="58">
        <f ca="1" t="shared" ref="I136:K136" si="643">IF($H136=I$9,MAX(L135,$D136),L135)</f>
        <v>201</v>
      </c>
      <c r="J136" s="58">
        <f ca="1" t="shared" si="643"/>
        <v>203</v>
      </c>
      <c r="K136" s="58">
        <f ca="1" t="shared" si="643"/>
        <v>202</v>
      </c>
      <c r="L136" s="48">
        <f ca="1" t="shared" ref="L136:N136" si="644">IF($H136=L$9,I136+$G136,L135)</f>
        <v>209</v>
      </c>
      <c r="M136" s="48">
        <f ca="1" t="shared" si="644"/>
        <v>203</v>
      </c>
      <c r="N136" s="48">
        <f ca="1" t="shared" si="644"/>
        <v>202</v>
      </c>
      <c r="O136" s="79">
        <f ca="1" t="shared" ref="O136:Q136" si="645">+IF($H136=O$9,L136-$D136,0)</f>
        <v>8</v>
      </c>
      <c r="P136" s="79">
        <f ca="1" t="shared" si="645"/>
        <v>0</v>
      </c>
      <c r="Q136" s="79">
        <f ca="1" t="shared" si="645"/>
        <v>0</v>
      </c>
      <c r="R136" s="55">
        <f ca="1" t="shared" ref="R136:T136" si="646">+IF($H136=R$9,MAX(0,L136-$D136),0)*$AA136</f>
        <v>8</v>
      </c>
      <c r="S136" s="55">
        <f ca="1" t="shared" si="646"/>
        <v>0</v>
      </c>
      <c r="T136" s="55">
        <f ca="1" t="shared" si="646"/>
        <v>0</v>
      </c>
      <c r="U136" s="55">
        <f ca="1" t="shared" ref="U136:W136" si="647">IF($H136=U$9,MAX(I136-L135,0),0)*$AA136</f>
        <v>0</v>
      </c>
      <c r="V136" s="55">
        <f ca="1" t="shared" si="647"/>
        <v>0</v>
      </c>
      <c r="W136" s="55">
        <f ca="1" t="shared" si="647"/>
        <v>0</v>
      </c>
      <c r="Y136" s="1"/>
      <c r="AA136" s="119">
        <f ca="1" t="shared" si="16"/>
        <v>1</v>
      </c>
      <c r="AB136" s="36">
        <f ca="1" t="shared" si="17"/>
        <v>1</v>
      </c>
      <c r="AC136" s="118">
        <f ca="1" t="shared" si="18"/>
        <v>1</v>
      </c>
      <c r="AE136" s="1"/>
      <c r="AG136" s="133">
        <f ca="1">VLOOKUP(F136,'Data Sources'!$L$3:$N$6,3,0)</f>
        <v>5</v>
      </c>
      <c r="AH136" s="134">
        <f ca="1">VLOOKUP(F136,'Data Sources'!$L$3:$O$6,4,0)</f>
        <v>1.9</v>
      </c>
      <c r="AI136" s="135">
        <f ca="1" t="shared" si="342"/>
        <v>3.1</v>
      </c>
      <c r="AK136" s="1"/>
      <c r="AU136" s="1"/>
      <c r="AZ136" s="153"/>
      <c r="BA136" s="29"/>
      <c r="BB136" s="1"/>
      <c r="BG136" s="153"/>
      <c r="BH136" s="29"/>
      <c r="BI136" s="1"/>
      <c r="BN136" s="153"/>
      <c r="BO136" s="29"/>
      <c r="BP136" s="1"/>
    </row>
    <row r="137" ht="14.25" customHeight="1" spans="1:68">
      <c r="A137" s="48">
        <f t="shared" si="21"/>
        <v>127</v>
      </c>
      <c r="B137" s="49">
        <f ca="1" t="shared" si="7"/>
        <v>0.204095994807109</v>
      </c>
      <c r="C137" s="49">
        <f ca="1">VLOOKUP(B137,'Data Sources'!$C:$E,3)</f>
        <v>1</v>
      </c>
      <c r="D137" s="59">
        <f ca="1" t="shared" si="8"/>
        <v>202</v>
      </c>
      <c r="E137" s="49">
        <f ca="1" t="shared" si="9"/>
        <v>0.636404014464223</v>
      </c>
      <c r="F137" s="49" t="str">
        <f ca="1">VLOOKUP(E137,'Data Sources'!$J$4:$O$6,3)</f>
        <v>Cold Coffee</v>
      </c>
      <c r="G137" s="49">
        <f ca="1">VLOOKUP(E137,'Data Sources'!$J$4:$O$6,4)</f>
        <v>5</v>
      </c>
      <c r="H137" s="54">
        <f ca="1" t="shared" si="10"/>
        <v>3</v>
      </c>
      <c r="I137" s="54">
        <f ca="1" t="shared" ref="I137:K137" si="648">IF($H137=I$9,MAX(L136,$D137),L136)</f>
        <v>209</v>
      </c>
      <c r="J137" s="54">
        <f ca="1" t="shared" si="648"/>
        <v>203</v>
      </c>
      <c r="K137" s="54">
        <f ca="1" t="shared" si="648"/>
        <v>202</v>
      </c>
      <c r="L137" s="48">
        <f ca="1" t="shared" ref="L137:N137" si="649">IF($H137=L$9,I137+$G137,L136)</f>
        <v>209</v>
      </c>
      <c r="M137" s="48">
        <f ca="1" t="shared" si="649"/>
        <v>203</v>
      </c>
      <c r="N137" s="48">
        <f ca="1" t="shared" si="649"/>
        <v>207</v>
      </c>
      <c r="O137" s="79">
        <f ca="1" t="shared" ref="O137:Q137" si="650">+IF($H137=O$9,L137-$D137,0)</f>
        <v>0</v>
      </c>
      <c r="P137" s="79">
        <f ca="1" t="shared" si="650"/>
        <v>0</v>
      </c>
      <c r="Q137" s="79">
        <f ca="1" t="shared" si="650"/>
        <v>5</v>
      </c>
      <c r="R137" s="48">
        <f ca="1" t="shared" ref="R137:T137" si="651">+IF($H137=R$9,MAX(0,L137-$D137),0)*$AA137</f>
        <v>0</v>
      </c>
      <c r="S137" s="48">
        <f ca="1" t="shared" si="651"/>
        <v>0</v>
      </c>
      <c r="T137" s="48">
        <f ca="1" t="shared" si="651"/>
        <v>5</v>
      </c>
      <c r="U137" s="48">
        <f ca="1" t="shared" ref="U137:W137" si="652">IF($H137=U$9,MAX(I137-L136,0),0)*$AA137</f>
        <v>0</v>
      </c>
      <c r="V137" s="48">
        <f ca="1" t="shared" si="652"/>
        <v>0</v>
      </c>
      <c r="W137" s="48">
        <f ca="1" t="shared" si="652"/>
        <v>0</v>
      </c>
      <c r="Y137" s="1"/>
      <c r="AA137" s="119">
        <f ca="1" t="shared" si="16"/>
        <v>1</v>
      </c>
      <c r="AB137" s="36">
        <f ca="1" t="shared" si="17"/>
        <v>3</v>
      </c>
      <c r="AC137" s="118">
        <f ca="1" t="shared" si="18"/>
        <v>1</v>
      </c>
      <c r="AE137" s="1"/>
      <c r="AG137" s="133">
        <f ca="1">VLOOKUP(F137,'Data Sources'!$L$3:$N$6,3,0)</f>
        <v>4</v>
      </c>
      <c r="AH137" s="134">
        <f ca="1">VLOOKUP(F137,'Data Sources'!$L$3:$O$6,4,0)</f>
        <v>1</v>
      </c>
      <c r="AI137" s="135">
        <f ca="1" t="shared" si="342"/>
        <v>3</v>
      </c>
      <c r="AK137" s="1"/>
      <c r="AU137" s="1"/>
      <c r="AZ137" s="153"/>
      <c r="BA137" s="29"/>
      <c r="BB137" s="1"/>
      <c r="BG137" s="153"/>
      <c r="BH137" s="29"/>
      <c r="BI137" s="1"/>
      <c r="BN137" s="153"/>
      <c r="BO137" s="29"/>
      <c r="BP137" s="1"/>
    </row>
    <row r="138" ht="14.25" customHeight="1" spans="1:68">
      <c r="A138" s="55">
        <f t="shared" si="21"/>
        <v>128</v>
      </c>
      <c r="B138" s="56">
        <f ca="1" t="shared" si="7"/>
        <v>0.602127281999028</v>
      </c>
      <c r="C138" s="56">
        <f ca="1">VLOOKUP(B138,'Data Sources'!$C:$E,3)</f>
        <v>2</v>
      </c>
      <c r="D138" s="57">
        <f ca="1" t="shared" si="8"/>
        <v>204</v>
      </c>
      <c r="E138" s="56">
        <f ca="1" t="shared" si="9"/>
        <v>0.955939064849407</v>
      </c>
      <c r="F138" s="56" t="str">
        <f ca="1">VLOOKUP(E138,'Data Sources'!$J$4:$O$6,3)</f>
        <v>Blended Drink</v>
      </c>
      <c r="G138" s="56">
        <f ca="1">VLOOKUP(E138,'Data Sources'!$J$4:$O$6,4)</f>
        <v>8</v>
      </c>
      <c r="H138" s="58">
        <f ca="1" t="shared" si="10"/>
        <v>2</v>
      </c>
      <c r="I138" s="58">
        <f ca="1" t="shared" ref="I138:K138" si="653">IF($H138=I$9,MAX(L137,$D138),L137)</f>
        <v>209</v>
      </c>
      <c r="J138" s="58">
        <f ca="1" t="shared" si="653"/>
        <v>204</v>
      </c>
      <c r="K138" s="58">
        <f ca="1" t="shared" si="653"/>
        <v>207</v>
      </c>
      <c r="L138" s="48">
        <f ca="1" t="shared" ref="L138:N138" si="654">IF($H138=L$9,I138+$G138,L137)</f>
        <v>209</v>
      </c>
      <c r="M138" s="48">
        <f ca="1" t="shared" si="654"/>
        <v>212</v>
      </c>
      <c r="N138" s="48">
        <f ca="1" t="shared" si="654"/>
        <v>207</v>
      </c>
      <c r="O138" s="79">
        <f ca="1" t="shared" ref="O138:Q138" si="655">+IF($H138=O$9,L138-$D138,0)</f>
        <v>0</v>
      </c>
      <c r="P138" s="79">
        <f ca="1" t="shared" si="655"/>
        <v>8</v>
      </c>
      <c r="Q138" s="79">
        <f ca="1" t="shared" si="655"/>
        <v>0</v>
      </c>
      <c r="R138" s="55">
        <f ca="1" t="shared" ref="R138:T138" si="656">+IF($H138=R$9,MAX(0,L138-$D138),0)*$AA138</f>
        <v>0</v>
      </c>
      <c r="S138" s="55">
        <f ca="1" t="shared" si="656"/>
        <v>8</v>
      </c>
      <c r="T138" s="55">
        <f ca="1" t="shared" si="656"/>
        <v>0</v>
      </c>
      <c r="U138" s="55">
        <f ca="1" t="shared" ref="U138:W138" si="657">IF($H138=U$9,MAX(I138-L137,0),0)*$AA138</f>
        <v>0</v>
      </c>
      <c r="V138" s="55">
        <f ca="1" t="shared" si="657"/>
        <v>1</v>
      </c>
      <c r="W138" s="55">
        <f ca="1" t="shared" si="657"/>
        <v>0</v>
      </c>
      <c r="Y138" s="1"/>
      <c r="AA138" s="119">
        <f ca="1" t="shared" si="16"/>
        <v>1</v>
      </c>
      <c r="AB138" s="36">
        <f ca="1" t="shared" si="17"/>
        <v>2</v>
      </c>
      <c r="AC138" s="118">
        <f ca="1" t="shared" si="18"/>
        <v>1</v>
      </c>
      <c r="AE138" s="1"/>
      <c r="AG138" s="133">
        <f ca="1">VLOOKUP(F138,'Data Sources'!$L$3:$N$6,3,0)</f>
        <v>5</v>
      </c>
      <c r="AH138" s="134">
        <f ca="1">VLOOKUP(F138,'Data Sources'!$L$3:$O$6,4,0)</f>
        <v>1.9</v>
      </c>
      <c r="AI138" s="135">
        <f ca="1" t="shared" si="342"/>
        <v>3.1</v>
      </c>
      <c r="AK138" s="1"/>
      <c r="AU138" s="1"/>
      <c r="AZ138" s="153"/>
      <c r="BA138" s="29"/>
      <c r="BB138" s="1"/>
      <c r="BG138" s="153"/>
      <c r="BH138" s="29"/>
      <c r="BI138" s="1"/>
      <c r="BN138" s="153"/>
      <c r="BO138" s="29"/>
      <c r="BP138" s="1"/>
    </row>
    <row r="139" ht="14.25" customHeight="1" spans="1:68">
      <c r="A139" s="48">
        <f t="shared" si="21"/>
        <v>129</v>
      </c>
      <c r="B139" s="49">
        <f ca="1" t="shared" si="7"/>
        <v>0.454729526732779</v>
      </c>
      <c r="C139" s="49">
        <f ca="1">VLOOKUP(B139,'Data Sources'!$C:$E,3)</f>
        <v>1</v>
      </c>
      <c r="D139" s="59">
        <f ca="1" t="shared" si="8"/>
        <v>205</v>
      </c>
      <c r="E139" s="49">
        <f ca="1" t="shared" si="9"/>
        <v>0.572809662391076</v>
      </c>
      <c r="F139" s="49" t="str">
        <f ca="1">VLOOKUP(E139,'Data Sources'!$J$4:$O$6,3)</f>
        <v>Cold Coffee</v>
      </c>
      <c r="G139" s="49">
        <f ca="1">VLOOKUP(E139,'Data Sources'!$J$4:$O$6,4)</f>
        <v>5</v>
      </c>
      <c r="H139" s="54">
        <f ca="1" t="shared" si="10"/>
        <v>3</v>
      </c>
      <c r="I139" s="54">
        <f ca="1" t="shared" ref="I139:K139" si="658">IF($H139=I$9,MAX(L138,$D139),L138)</f>
        <v>209</v>
      </c>
      <c r="J139" s="54">
        <f ca="1" t="shared" si="658"/>
        <v>212</v>
      </c>
      <c r="K139" s="54">
        <f ca="1" t="shared" si="658"/>
        <v>207</v>
      </c>
      <c r="L139" s="48">
        <f ca="1" t="shared" ref="L139:N139" si="659">IF($H139=L$9,I139+$G139,L138)</f>
        <v>209</v>
      </c>
      <c r="M139" s="48">
        <f ca="1" t="shared" si="659"/>
        <v>212</v>
      </c>
      <c r="N139" s="48">
        <f ca="1" t="shared" si="659"/>
        <v>212</v>
      </c>
      <c r="O139" s="79">
        <f ca="1" t="shared" ref="O139:Q139" si="660">+IF($H139=O$9,L139-$D139,0)</f>
        <v>0</v>
      </c>
      <c r="P139" s="79">
        <f ca="1" t="shared" si="660"/>
        <v>0</v>
      </c>
      <c r="Q139" s="79">
        <f ca="1" t="shared" si="660"/>
        <v>7</v>
      </c>
      <c r="R139" s="48">
        <f ca="1" t="shared" ref="R139:T139" si="661">+IF($H139=R$9,MAX(0,L139-$D139),0)*$AA139</f>
        <v>0</v>
      </c>
      <c r="S139" s="48">
        <f ca="1" t="shared" si="661"/>
        <v>0</v>
      </c>
      <c r="T139" s="48">
        <f ca="1" t="shared" si="661"/>
        <v>7</v>
      </c>
      <c r="U139" s="48">
        <f ca="1" t="shared" ref="U139:W139" si="662">IF($H139=U$9,MAX(I139-L138,0),0)*$AA139</f>
        <v>0</v>
      </c>
      <c r="V139" s="48">
        <f ca="1" t="shared" si="662"/>
        <v>0</v>
      </c>
      <c r="W139" s="48">
        <f ca="1" t="shared" si="662"/>
        <v>0</v>
      </c>
      <c r="Y139" s="1"/>
      <c r="AA139" s="119">
        <f ca="1" t="shared" si="16"/>
        <v>1</v>
      </c>
      <c r="AB139" s="36">
        <f ca="1" t="shared" si="17"/>
        <v>3</v>
      </c>
      <c r="AC139" s="118">
        <f ca="1" t="shared" si="18"/>
        <v>1</v>
      </c>
      <c r="AE139" s="1"/>
      <c r="AG139" s="133">
        <f ca="1">VLOOKUP(F139,'Data Sources'!$L$3:$N$6,3,0)</f>
        <v>4</v>
      </c>
      <c r="AH139" s="134">
        <f ca="1">VLOOKUP(F139,'Data Sources'!$L$3:$O$6,4,0)</f>
        <v>1</v>
      </c>
      <c r="AI139" s="135">
        <f ca="1" t="shared" ref="AI139:AI202" si="663">AG139-AH139</f>
        <v>3</v>
      </c>
      <c r="AK139" s="1"/>
      <c r="AU139" s="1"/>
      <c r="AZ139" s="153"/>
      <c r="BA139" s="29"/>
      <c r="BB139" s="1"/>
      <c r="BG139" s="153"/>
      <c r="BH139" s="29"/>
      <c r="BI139" s="1"/>
      <c r="BN139" s="153"/>
      <c r="BO139" s="29"/>
      <c r="BP139" s="1"/>
    </row>
    <row r="140" ht="14.25" customHeight="1" spans="1:68">
      <c r="A140" s="55">
        <f t="shared" si="21"/>
        <v>130</v>
      </c>
      <c r="B140" s="56">
        <f ca="1" t="shared" si="7"/>
        <v>0.764856968111404</v>
      </c>
      <c r="C140" s="56">
        <f ca="1">VLOOKUP(B140,'Data Sources'!$C:$E,3)</f>
        <v>2</v>
      </c>
      <c r="D140" s="57">
        <f ca="1" t="shared" si="8"/>
        <v>207</v>
      </c>
      <c r="E140" s="56">
        <f ca="1" t="shared" si="9"/>
        <v>0.965312018990938</v>
      </c>
      <c r="F140" s="56" t="str">
        <f ca="1">VLOOKUP(E140,'Data Sources'!$J$4:$O$6,3)</f>
        <v>Blended Drink</v>
      </c>
      <c r="G140" s="56">
        <f ca="1">VLOOKUP(E140,'Data Sources'!$J$4:$O$6,4)</f>
        <v>8</v>
      </c>
      <c r="H140" s="58">
        <f ca="1" t="shared" si="10"/>
        <v>1</v>
      </c>
      <c r="I140" s="58">
        <f ca="1" t="shared" ref="I140:K140" si="664">IF($H140=I$9,MAX(L139,$D140),L139)</f>
        <v>209</v>
      </c>
      <c r="J140" s="58">
        <f ca="1" t="shared" si="664"/>
        <v>212</v>
      </c>
      <c r="K140" s="58">
        <f ca="1" t="shared" si="664"/>
        <v>212</v>
      </c>
      <c r="L140" s="48">
        <f ca="1" t="shared" ref="L140:N140" si="665">IF($H140=L$9,I140+$G140,L139)</f>
        <v>217</v>
      </c>
      <c r="M140" s="48">
        <f ca="1" t="shared" si="665"/>
        <v>212</v>
      </c>
      <c r="N140" s="48">
        <f ca="1" t="shared" si="665"/>
        <v>212</v>
      </c>
      <c r="O140" s="79">
        <f ca="1" t="shared" ref="O140:Q140" si="666">+IF($H140=O$9,L140-$D140,0)</f>
        <v>10</v>
      </c>
      <c r="P140" s="79">
        <f ca="1" t="shared" si="666"/>
        <v>0</v>
      </c>
      <c r="Q140" s="79">
        <f ca="1" t="shared" si="666"/>
        <v>0</v>
      </c>
      <c r="R140" s="55">
        <f ca="1" t="shared" ref="R140:T140" si="667">+IF($H140=R$9,MAX(0,L140-$D140),0)*$AA140</f>
        <v>10</v>
      </c>
      <c r="S140" s="55">
        <f ca="1" t="shared" si="667"/>
        <v>0</v>
      </c>
      <c r="T140" s="55">
        <f ca="1" t="shared" si="667"/>
        <v>0</v>
      </c>
      <c r="U140" s="55">
        <f ca="1" t="shared" ref="U140:W140" si="668">IF($H140=U$9,MAX(I140-L139,0),0)*$AA140</f>
        <v>0</v>
      </c>
      <c r="V140" s="55">
        <f ca="1" t="shared" si="668"/>
        <v>0</v>
      </c>
      <c r="W140" s="55">
        <f ca="1" t="shared" si="668"/>
        <v>0</v>
      </c>
      <c r="Y140" s="1"/>
      <c r="AA140" s="119">
        <f ca="1" t="shared" si="16"/>
        <v>1</v>
      </c>
      <c r="AB140" s="36">
        <f ca="1" t="shared" si="17"/>
        <v>1</v>
      </c>
      <c r="AC140" s="118">
        <f ca="1" t="shared" si="18"/>
        <v>1</v>
      </c>
      <c r="AE140" s="1"/>
      <c r="AG140" s="133">
        <f ca="1">VLOOKUP(F140,'Data Sources'!$L$3:$N$6,3,0)</f>
        <v>5</v>
      </c>
      <c r="AH140" s="134">
        <f ca="1">VLOOKUP(F140,'Data Sources'!$L$3:$O$6,4,0)</f>
        <v>1.9</v>
      </c>
      <c r="AI140" s="135">
        <f ca="1" t="shared" si="663"/>
        <v>3.1</v>
      </c>
      <c r="AK140" s="1"/>
      <c r="AU140" s="1"/>
      <c r="AZ140" s="153"/>
      <c r="BA140" s="29"/>
      <c r="BB140" s="1"/>
      <c r="BG140" s="153"/>
      <c r="BH140" s="29"/>
      <c r="BI140" s="1"/>
      <c r="BN140" s="153"/>
      <c r="BO140" s="29"/>
      <c r="BP140" s="1"/>
    </row>
    <row r="141" ht="14.25" customHeight="1" spans="1:68">
      <c r="A141" s="48">
        <f t="shared" si="21"/>
        <v>131</v>
      </c>
      <c r="B141" s="49">
        <f ca="1" t="shared" si="7"/>
        <v>0.514893934892945</v>
      </c>
      <c r="C141" s="49">
        <f ca="1">VLOOKUP(B141,'Data Sources'!$C:$E,3)</f>
        <v>2</v>
      </c>
      <c r="D141" s="59">
        <f ca="1" t="shared" si="8"/>
        <v>209</v>
      </c>
      <c r="E141" s="49">
        <f ca="1" t="shared" si="9"/>
        <v>0.572300233876021</v>
      </c>
      <c r="F141" s="49" t="str">
        <f ca="1">VLOOKUP(E141,'Data Sources'!$J$4:$O$6,3)</f>
        <v>Cold Coffee</v>
      </c>
      <c r="G141" s="49">
        <f ca="1">VLOOKUP(E141,'Data Sources'!$J$4:$O$6,4)</f>
        <v>5</v>
      </c>
      <c r="H141" s="54">
        <f ca="1" t="shared" si="10"/>
        <v>2</v>
      </c>
      <c r="I141" s="54">
        <f ca="1" t="shared" ref="I141:K141" si="669">IF($H141=I$9,MAX(L140,$D141),L140)</f>
        <v>217</v>
      </c>
      <c r="J141" s="54">
        <f ca="1" t="shared" si="669"/>
        <v>212</v>
      </c>
      <c r="K141" s="54">
        <f ca="1" t="shared" si="669"/>
        <v>212</v>
      </c>
      <c r="L141" s="48">
        <f ca="1" t="shared" ref="L141:N141" si="670">IF($H141=L$9,I141+$G141,L140)</f>
        <v>217</v>
      </c>
      <c r="M141" s="48">
        <f ca="1" t="shared" si="670"/>
        <v>217</v>
      </c>
      <c r="N141" s="48">
        <f ca="1" t="shared" si="670"/>
        <v>212</v>
      </c>
      <c r="O141" s="79">
        <f ca="1" t="shared" ref="O141:Q141" si="671">+IF($H141=O$9,L141-$D141,0)</f>
        <v>0</v>
      </c>
      <c r="P141" s="79">
        <f ca="1" t="shared" si="671"/>
        <v>8</v>
      </c>
      <c r="Q141" s="79">
        <f ca="1" t="shared" si="671"/>
        <v>0</v>
      </c>
      <c r="R141" s="48">
        <f ca="1" t="shared" ref="R141:T141" si="672">+IF($H141=R$9,MAX(0,L141-$D141),0)*$AA141</f>
        <v>0</v>
      </c>
      <c r="S141" s="48">
        <f ca="1" t="shared" si="672"/>
        <v>8</v>
      </c>
      <c r="T141" s="48">
        <f ca="1" t="shared" si="672"/>
        <v>0</v>
      </c>
      <c r="U141" s="48">
        <f ca="1" t="shared" ref="U141:W141" si="673">IF($H141=U$9,MAX(I141-L140,0),0)*$AA141</f>
        <v>0</v>
      </c>
      <c r="V141" s="48">
        <f ca="1" t="shared" si="673"/>
        <v>0</v>
      </c>
      <c r="W141" s="48">
        <f ca="1" t="shared" si="673"/>
        <v>0</v>
      </c>
      <c r="Y141" s="1"/>
      <c r="AA141" s="119">
        <f ca="1" t="shared" si="16"/>
        <v>1</v>
      </c>
      <c r="AB141" s="36">
        <f ca="1" t="shared" si="17"/>
        <v>2</v>
      </c>
      <c r="AC141" s="118">
        <f ca="1" t="shared" si="18"/>
        <v>1</v>
      </c>
      <c r="AE141" s="1"/>
      <c r="AG141" s="133">
        <f ca="1">VLOOKUP(F141,'Data Sources'!$L$3:$N$6,3,0)</f>
        <v>4</v>
      </c>
      <c r="AH141" s="134">
        <f ca="1">VLOOKUP(F141,'Data Sources'!$L$3:$O$6,4,0)</f>
        <v>1</v>
      </c>
      <c r="AI141" s="135">
        <f ca="1" t="shared" si="663"/>
        <v>3</v>
      </c>
      <c r="AK141" s="1"/>
      <c r="AU141" s="1"/>
      <c r="AZ141" s="153"/>
      <c r="BA141" s="29"/>
      <c r="BB141" s="1"/>
      <c r="BG141" s="153"/>
      <c r="BH141" s="29"/>
      <c r="BI141" s="1"/>
      <c r="BN141" s="153"/>
      <c r="BO141" s="29"/>
      <c r="BP141" s="1"/>
    </row>
    <row r="142" ht="14.25" customHeight="1" spans="1:68">
      <c r="A142" s="55">
        <f t="shared" si="21"/>
        <v>132</v>
      </c>
      <c r="B142" s="56">
        <f ca="1" t="shared" si="7"/>
        <v>0.793326145542858</v>
      </c>
      <c r="C142" s="56">
        <f ca="1">VLOOKUP(B142,'Data Sources'!$C:$E,3)</f>
        <v>2</v>
      </c>
      <c r="D142" s="57">
        <f ca="1" t="shared" si="8"/>
        <v>211</v>
      </c>
      <c r="E142" s="56">
        <f ca="1" t="shared" si="9"/>
        <v>0.328068803449027</v>
      </c>
      <c r="F142" s="56" t="str">
        <f ca="1">VLOOKUP(E142,'Data Sources'!$J$4:$O$6,3)</f>
        <v>Hot Coffee</v>
      </c>
      <c r="G142" s="56">
        <f ca="1">VLOOKUP(E142,'Data Sources'!$J$4:$O$6,4)</f>
        <v>2</v>
      </c>
      <c r="H142" s="58">
        <f ca="1" t="shared" si="10"/>
        <v>3</v>
      </c>
      <c r="I142" s="58">
        <f ca="1" t="shared" ref="I142:K142" si="674">IF($H142=I$9,MAX(L141,$D142),L141)</f>
        <v>217</v>
      </c>
      <c r="J142" s="58">
        <f ca="1" t="shared" si="674"/>
        <v>217</v>
      </c>
      <c r="K142" s="58">
        <f ca="1" t="shared" si="674"/>
        <v>212</v>
      </c>
      <c r="L142" s="48">
        <f ca="1" t="shared" ref="L142:N142" si="675">IF($H142=L$9,I142+$G142,L141)</f>
        <v>217</v>
      </c>
      <c r="M142" s="48">
        <f ca="1" t="shared" si="675"/>
        <v>217</v>
      </c>
      <c r="N142" s="48">
        <f ca="1" t="shared" si="675"/>
        <v>214</v>
      </c>
      <c r="O142" s="79">
        <f ca="1" t="shared" ref="O142:Q142" si="676">+IF($H142=O$9,L142-$D142,0)</f>
        <v>0</v>
      </c>
      <c r="P142" s="79">
        <f ca="1" t="shared" si="676"/>
        <v>0</v>
      </c>
      <c r="Q142" s="79">
        <f ca="1" t="shared" si="676"/>
        <v>3</v>
      </c>
      <c r="R142" s="55">
        <f ca="1" t="shared" ref="R142:T142" si="677">+IF($H142=R$9,MAX(0,L142-$D142),0)*$AA142</f>
        <v>0</v>
      </c>
      <c r="S142" s="55">
        <f ca="1" t="shared" si="677"/>
        <v>0</v>
      </c>
      <c r="T142" s="55">
        <f ca="1" t="shared" si="677"/>
        <v>3</v>
      </c>
      <c r="U142" s="55">
        <f ca="1" t="shared" ref="U142:W142" si="678">IF($H142=U$9,MAX(I142-L141,0),0)*$AA142</f>
        <v>0</v>
      </c>
      <c r="V142" s="55">
        <f ca="1" t="shared" si="678"/>
        <v>0</v>
      </c>
      <c r="W142" s="55">
        <f ca="1" t="shared" si="678"/>
        <v>0</v>
      </c>
      <c r="Y142" s="1"/>
      <c r="AA142" s="119">
        <f ca="1" t="shared" si="16"/>
        <v>1</v>
      </c>
      <c r="AB142" s="36">
        <f ca="1" t="shared" si="17"/>
        <v>3</v>
      </c>
      <c r="AC142" s="118">
        <f ca="1" t="shared" si="18"/>
        <v>1</v>
      </c>
      <c r="AE142" s="1"/>
      <c r="AG142" s="133">
        <f ca="1">VLOOKUP(F142,'Data Sources'!$L$3:$N$6,3,0)</f>
        <v>4</v>
      </c>
      <c r="AH142" s="134">
        <f ca="1">VLOOKUP(F142,'Data Sources'!$L$3:$O$6,4,0)</f>
        <v>1.2</v>
      </c>
      <c r="AI142" s="135">
        <f ca="1" t="shared" si="663"/>
        <v>2.8</v>
      </c>
      <c r="AK142" s="1"/>
      <c r="AU142" s="1"/>
      <c r="AZ142" s="153"/>
      <c r="BA142" s="29"/>
      <c r="BB142" s="1"/>
      <c r="BG142" s="153"/>
      <c r="BH142" s="29"/>
      <c r="BI142" s="1"/>
      <c r="BN142" s="153"/>
      <c r="BO142" s="29"/>
      <c r="BP142" s="1"/>
    </row>
    <row r="143" ht="14.25" customHeight="1" spans="1:68">
      <c r="A143" s="48">
        <f t="shared" si="21"/>
        <v>133</v>
      </c>
      <c r="B143" s="49">
        <f ca="1" t="shared" si="7"/>
        <v>0.148332567450537</v>
      </c>
      <c r="C143" s="49">
        <f ca="1">VLOOKUP(B143,'Data Sources'!$C:$E,3)</f>
        <v>1</v>
      </c>
      <c r="D143" s="59">
        <f ca="1" t="shared" si="8"/>
        <v>212</v>
      </c>
      <c r="E143" s="49">
        <f ca="1" t="shared" si="9"/>
        <v>0.662383593485811</v>
      </c>
      <c r="F143" s="49" t="str">
        <f ca="1">VLOOKUP(E143,'Data Sources'!$J$4:$O$6,3)</f>
        <v>Cold Coffee</v>
      </c>
      <c r="G143" s="49">
        <f ca="1">VLOOKUP(E143,'Data Sources'!$J$4:$O$6,4)</f>
        <v>5</v>
      </c>
      <c r="H143" s="54">
        <f ca="1" t="shared" si="10"/>
        <v>3</v>
      </c>
      <c r="I143" s="54">
        <f ca="1" t="shared" ref="I143:K143" si="679">IF($H143=I$9,MAX(L142,$D143),L142)</f>
        <v>217</v>
      </c>
      <c r="J143" s="54">
        <f ca="1" t="shared" si="679"/>
        <v>217</v>
      </c>
      <c r="K143" s="54">
        <f ca="1" t="shared" si="679"/>
        <v>214</v>
      </c>
      <c r="L143" s="48">
        <f ca="1" t="shared" ref="L143:N143" si="680">IF($H143=L$9,I143+$G143,L142)</f>
        <v>217</v>
      </c>
      <c r="M143" s="48">
        <f ca="1" t="shared" si="680"/>
        <v>217</v>
      </c>
      <c r="N143" s="48">
        <f ca="1" t="shared" si="680"/>
        <v>219</v>
      </c>
      <c r="O143" s="79">
        <f ca="1" t="shared" ref="O143:Q143" si="681">+IF($H143=O$9,L143-$D143,0)</f>
        <v>0</v>
      </c>
      <c r="P143" s="79">
        <f ca="1" t="shared" si="681"/>
        <v>0</v>
      </c>
      <c r="Q143" s="79">
        <f ca="1" t="shared" si="681"/>
        <v>7</v>
      </c>
      <c r="R143" s="48">
        <f ca="1" t="shared" ref="R143:T143" si="682">+IF($H143=R$9,MAX(0,L143-$D143),0)*$AA143</f>
        <v>0</v>
      </c>
      <c r="S143" s="48">
        <f ca="1" t="shared" si="682"/>
        <v>0</v>
      </c>
      <c r="T143" s="48">
        <f ca="1" t="shared" si="682"/>
        <v>7</v>
      </c>
      <c r="U143" s="48">
        <f ca="1" t="shared" ref="U143:W143" si="683">IF($H143=U$9,MAX(I143-L142,0),0)*$AA143</f>
        <v>0</v>
      </c>
      <c r="V143" s="48">
        <f ca="1" t="shared" si="683"/>
        <v>0</v>
      </c>
      <c r="W143" s="48">
        <f ca="1" t="shared" si="683"/>
        <v>0</v>
      </c>
      <c r="Y143" s="1"/>
      <c r="AA143" s="119">
        <f ca="1" t="shared" si="16"/>
        <v>1</v>
      </c>
      <c r="AB143" s="36">
        <f ca="1" t="shared" si="17"/>
        <v>3</v>
      </c>
      <c r="AC143" s="118">
        <f ca="1" t="shared" si="18"/>
        <v>1</v>
      </c>
      <c r="AE143" s="1"/>
      <c r="AG143" s="133">
        <f ca="1">VLOOKUP(F143,'Data Sources'!$L$3:$N$6,3,0)</f>
        <v>4</v>
      </c>
      <c r="AH143" s="134">
        <f ca="1">VLOOKUP(F143,'Data Sources'!$L$3:$O$6,4,0)</f>
        <v>1</v>
      </c>
      <c r="AI143" s="135">
        <f ca="1" t="shared" si="663"/>
        <v>3</v>
      </c>
      <c r="AK143" s="1"/>
      <c r="AU143" s="1"/>
      <c r="AZ143" s="153"/>
      <c r="BA143" s="29"/>
      <c r="BB143" s="1"/>
      <c r="BG143" s="153"/>
      <c r="BH143" s="29"/>
      <c r="BI143" s="1"/>
      <c r="BN143" s="153"/>
      <c r="BO143" s="29"/>
      <c r="BP143" s="1"/>
    </row>
    <row r="144" ht="14.25" customHeight="1" spans="1:68">
      <c r="A144" s="55">
        <f t="shared" si="21"/>
        <v>134</v>
      </c>
      <c r="B144" s="56">
        <f ca="1" t="shared" si="7"/>
        <v>0.0517845628277009</v>
      </c>
      <c r="C144" s="56">
        <f ca="1">VLOOKUP(B144,'Data Sources'!$C:$E,3)</f>
        <v>1</v>
      </c>
      <c r="D144" s="57">
        <f ca="1" t="shared" si="8"/>
        <v>213</v>
      </c>
      <c r="E144" s="56">
        <f ca="1" t="shared" si="9"/>
        <v>0.483719933575732</v>
      </c>
      <c r="F144" s="56" t="str">
        <f ca="1">VLOOKUP(E144,'Data Sources'!$J$4:$O$6,3)</f>
        <v>Hot Coffee</v>
      </c>
      <c r="G144" s="56">
        <f ca="1">VLOOKUP(E144,'Data Sources'!$J$4:$O$6,4)</f>
        <v>2</v>
      </c>
      <c r="H144" s="58">
        <f ca="1" t="shared" si="10"/>
        <v>1</v>
      </c>
      <c r="I144" s="58">
        <f ca="1" t="shared" ref="I144:K144" si="684">IF($H144=I$9,MAX(L143,$D144),L143)</f>
        <v>217</v>
      </c>
      <c r="J144" s="58">
        <f ca="1" t="shared" si="684"/>
        <v>217</v>
      </c>
      <c r="K144" s="58">
        <f ca="1" t="shared" si="684"/>
        <v>219</v>
      </c>
      <c r="L144" s="48">
        <f ca="1" t="shared" ref="L144:N144" si="685">IF($H144=L$9,I144+$G144,L143)</f>
        <v>219</v>
      </c>
      <c r="M144" s="48">
        <f ca="1" t="shared" si="685"/>
        <v>217</v>
      </c>
      <c r="N144" s="48">
        <f ca="1" t="shared" si="685"/>
        <v>219</v>
      </c>
      <c r="O144" s="79">
        <f ca="1" t="shared" ref="O144:Q144" si="686">+IF($H144=O$9,L144-$D144,0)</f>
        <v>6</v>
      </c>
      <c r="P144" s="79">
        <f ca="1" t="shared" si="686"/>
        <v>0</v>
      </c>
      <c r="Q144" s="79">
        <f ca="1" t="shared" si="686"/>
        <v>0</v>
      </c>
      <c r="R144" s="55">
        <f ca="1" t="shared" ref="R144:T144" si="687">+IF($H144=R$9,MAX(0,L144-$D144),0)*$AA144</f>
        <v>6</v>
      </c>
      <c r="S144" s="55">
        <f ca="1" t="shared" si="687"/>
        <v>0</v>
      </c>
      <c r="T144" s="55">
        <f ca="1" t="shared" si="687"/>
        <v>0</v>
      </c>
      <c r="U144" s="55">
        <f ca="1" t="shared" ref="U144:W144" si="688">IF($H144=U$9,MAX(I144-L143,0),0)*$AA144</f>
        <v>0</v>
      </c>
      <c r="V144" s="55">
        <f ca="1" t="shared" si="688"/>
        <v>0</v>
      </c>
      <c r="W144" s="55">
        <f ca="1" t="shared" si="688"/>
        <v>0</v>
      </c>
      <c r="Y144" s="1"/>
      <c r="AA144" s="119">
        <f ca="1" t="shared" si="16"/>
        <v>1</v>
      </c>
      <c r="AB144" s="36">
        <f ca="1" t="shared" si="17"/>
        <v>1</v>
      </c>
      <c r="AC144" s="118">
        <f ca="1" t="shared" si="18"/>
        <v>1</v>
      </c>
      <c r="AE144" s="1"/>
      <c r="AG144" s="133">
        <f ca="1">VLOOKUP(F144,'Data Sources'!$L$3:$N$6,3,0)</f>
        <v>4</v>
      </c>
      <c r="AH144" s="134">
        <f ca="1">VLOOKUP(F144,'Data Sources'!$L$3:$O$6,4,0)</f>
        <v>1.2</v>
      </c>
      <c r="AI144" s="135">
        <f ca="1" t="shared" si="663"/>
        <v>2.8</v>
      </c>
      <c r="AK144" s="1"/>
      <c r="AU144" s="1"/>
      <c r="AZ144" s="153"/>
      <c r="BA144" s="29"/>
      <c r="BB144" s="1"/>
      <c r="BG144" s="153"/>
      <c r="BH144" s="29"/>
      <c r="BI144" s="1"/>
      <c r="BN144" s="153"/>
      <c r="BO144" s="29"/>
      <c r="BP144" s="1"/>
    </row>
    <row r="145" ht="14.25" customHeight="1" spans="1:68">
      <c r="A145" s="48">
        <f t="shared" si="21"/>
        <v>135</v>
      </c>
      <c r="B145" s="49">
        <f ca="1" t="shared" si="7"/>
        <v>0.539845989103025</v>
      </c>
      <c r="C145" s="49">
        <f ca="1">VLOOKUP(B145,'Data Sources'!$C:$E,3)</f>
        <v>2</v>
      </c>
      <c r="D145" s="59">
        <f ca="1" t="shared" si="8"/>
        <v>215</v>
      </c>
      <c r="E145" s="49">
        <f ca="1" t="shared" si="9"/>
        <v>0.209481751352339</v>
      </c>
      <c r="F145" s="49" t="str">
        <f ca="1">VLOOKUP(E145,'Data Sources'!$J$4:$O$6,3)</f>
        <v>Hot Coffee</v>
      </c>
      <c r="G145" s="49">
        <f ca="1">VLOOKUP(E145,'Data Sources'!$J$4:$O$6,4)</f>
        <v>2</v>
      </c>
      <c r="H145" s="54">
        <f ca="1" t="shared" si="10"/>
        <v>2</v>
      </c>
      <c r="I145" s="54">
        <f ca="1" t="shared" ref="I145:K145" si="689">IF($H145=I$9,MAX(L144,$D145),L144)</f>
        <v>219</v>
      </c>
      <c r="J145" s="54">
        <f ca="1" t="shared" si="689"/>
        <v>217</v>
      </c>
      <c r="K145" s="54">
        <f ca="1" t="shared" si="689"/>
        <v>219</v>
      </c>
      <c r="L145" s="48">
        <f ca="1" t="shared" ref="L145:N145" si="690">IF($H145=L$9,I145+$G145,L144)</f>
        <v>219</v>
      </c>
      <c r="M145" s="48">
        <f ca="1" t="shared" si="690"/>
        <v>219</v>
      </c>
      <c r="N145" s="48">
        <f ca="1" t="shared" si="690"/>
        <v>219</v>
      </c>
      <c r="O145" s="79">
        <f ca="1" t="shared" ref="O145:Q145" si="691">+IF($H145=O$9,L145-$D145,0)</f>
        <v>0</v>
      </c>
      <c r="P145" s="79">
        <f ca="1" t="shared" si="691"/>
        <v>4</v>
      </c>
      <c r="Q145" s="79">
        <f ca="1" t="shared" si="691"/>
        <v>0</v>
      </c>
      <c r="R145" s="48">
        <f ca="1" t="shared" ref="R145:T145" si="692">+IF($H145=R$9,MAX(0,L145-$D145),0)*$AA145</f>
        <v>0</v>
      </c>
      <c r="S145" s="48">
        <f ca="1" t="shared" si="692"/>
        <v>4</v>
      </c>
      <c r="T145" s="48">
        <f ca="1" t="shared" si="692"/>
        <v>0</v>
      </c>
      <c r="U145" s="48">
        <f ca="1" t="shared" ref="U145:W145" si="693">IF($H145=U$9,MAX(I145-L144,0),0)*$AA145</f>
        <v>0</v>
      </c>
      <c r="V145" s="48">
        <f ca="1" t="shared" si="693"/>
        <v>0</v>
      </c>
      <c r="W145" s="48">
        <f ca="1" t="shared" si="693"/>
        <v>0</v>
      </c>
      <c r="Y145" s="1"/>
      <c r="AA145" s="119">
        <f ca="1" t="shared" si="16"/>
        <v>1</v>
      </c>
      <c r="AB145" s="36">
        <f ca="1" t="shared" si="17"/>
        <v>2</v>
      </c>
      <c r="AC145" s="118">
        <f ca="1" t="shared" si="18"/>
        <v>1</v>
      </c>
      <c r="AE145" s="1"/>
      <c r="AG145" s="133">
        <f ca="1">VLOOKUP(F145,'Data Sources'!$L$3:$N$6,3,0)</f>
        <v>4</v>
      </c>
      <c r="AH145" s="134">
        <f ca="1">VLOOKUP(F145,'Data Sources'!$L$3:$O$6,4,0)</f>
        <v>1.2</v>
      </c>
      <c r="AI145" s="135">
        <f ca="1" t="shared" si="663"/>
        <v>2.8</v>
      </c>
      <c r="AK145" s="1"/>
      <c r="AU145" s="1"/>
      <c r="AZ145" s="153"/>
      <c r="BA145" s="29"/>
      <c r="BB145" s="1"/>
      <c r="BG145" s="153"/>
      <c r="BH145" s="29"/>
      <c r="BI145" s="1"/>
      <c r="BN145" s="153"/>
      <c r="BO145" s="29"/>
      <c r="BP145" s="1"/>
    </row>
    <row r="146" ht="14.25" customHeight="1" spans="1:68">
      <c r="A146" s="55">
        <f t="shared" si="21"/>
        <v>136</v>
      </c>
      <c r="B146" s="56">
        <f ca="1" t="shared" si="7"/>
        <v>0.662649602469874</v>
      </c>
      <c r="C146" s="56">
        <f ca="1">VLOOKUP(B146,'Data Sources'!$C:$E,3)</f>
        <v>2</v>
      </c>
      <c r="D146" s="57">
        <f ca="1" t="shared" si="8"/>
        <v>217</v>
      </c>
      <c r="E146" s="56">
        <f ca="1" t="shared" si="9"/>
        <v>0.675748022209236</v>
      </c>
      <c r="F146" s="56" t="str">
        <f ca="1">VLOOKUP(E146,'Data Sources'!$J$4:$O$6,3)</f>
        <v>Cold Coffee</v>
      </c>
      <c r="G146" s="56">
        <f ca="1">VLOOKUP(E146,'Data Sources'!$J$4:$O$6,4)</f>
        <v>5</v>
      </c>
      <c r="H146" s="58">
        <f ca="1" t="shared" si="10"/>
        <v>1</v>
      </c>
      <c r="I146" s="58">
        <f ca="1" t="shared" ref="I146:K146" si="694">IF($H146=I$9,MAX(L145,$D146),L145)</f>
        <v>219</v>
      </c>
      <c r="J146" s="58">
        <f ca="1" t="shared" si="694"/>
        <v>219</v>
      </c>
      <c r="K146" s="58">
        <f ca="1" t="shared" si="694"/>
        <v>219</v>
      </c>
      <c r="L146" s="48">
        <f ca="1" t="shared" ref="L146:N146" si="695">IF($H146=L$9,I146+$G146,L145)</f>
        <v>224</v>
      </c>
      <c r="M146" s="48">
        <f ca="1" t="shared" si="695"/>
        <v>219</v>
      </c>
      <c r="N146" s="48">
        <f ca="1" t="shared" si="695"/>
        <v>219</v>
      </c>
      <c r="O146" s="79">
        <f ca="1" t="shared" ref="O146:Q146" si="696">+IF($H146=O$9,L146-$D146,0)</f>
        <v>7</v>
      </c>
      <c r="P146" s="79">
        <f ca="1" t="shared" si="696"/>
        <v>0</v>
      </c>
      <c r="Q146" s="79">
        <f ca="1" t="shared" si="696"/>
        <v>0</v>
      </c>
      <c r="R146" s="55">
        <f ca="1" t="shared" ref="R146:T146" si="697">+IF($H146=R$9,MAX(0,L146-$D146),0)*$AA146</f>
        <v>7</v>
      </c>
      <c r="S146" s="55">
        <f ca="1" t="shared" si="697"/>
        <v>0</v>
      </c>
      <c r="T146" s="55">
        <f ca="1" t="shared" si="697"/>
        <v>0</v>
      </c>
      <c r="U146" s="55">
        <f ca="1" t="shared" ref="U146:W146" si="698">IF($H146=U$9,MAX(I146-L145,0),0)*$AA146</f>
        <v>0</v>
      </c>
      <c r="V146" s="55">
        <f ca="1" t="shared" si="698"/>
        <v>0</v>
      </c>
      <c r="W146" s="55">
        <f ca="1" t="shared" si="698"/>
        <v>0</v>
      </c>
      <c r="Y146" s="1"/>
      <c r="AA146" s="119">
        <f ca="1" t="shared" si="16"/>
        <v>1</v>
      </c>
      <c r="AB146" s="36">
        <f ca="1" t="shared" si="17"/>
        <v>1</v>
      </c>
      <c r="AC146" s="118">
        <f ca="1" t="shared" si="18"/>
        <v>1</v>
      </c>
      <c r="AE146" s="1"/>
      <c r="AG146" s="133">
        <f ca="1">VLOOKUP(F146,'Data Sources'!$L$3:$N$6,3,0)</f>
        <v>4</v>
      </c>
      <c r="AH146" s="134">
        <f ca="1">VLOOKUP(F146,'Data Sources'!$L$3:$O$6,4,0)</f>
        <v>1</v>
      </c>
      <c r="AI146" s="135">
        <f ca="1" t="shared" si="663"/>
        <v>3</v>
      </c>
      <c r="AK146" s="1"/>
      <c r="AU146" s="1"/>
      <c r="AZ146" s="153"/>
      <c r="BA146" s="29"/>
      <c r="BB146" s="1"/>
      <c r="BG146" s="153"/>
      <c r="BH146" s="29"/>
      <c r="BI146" s="1"/>
      <c r="BN146" s="153"/>
      <c r="BO146" s="29"/>
      <c r="BP146" s="1"/>
    </row>
    <row r="147" ht="14.25" customHeight="1" spans="1:68">
      <c r="A147" s="48">
        <f t="shared" si="21"/>
        <v>137</v>
      </c>
      <c r="B147" s="49">
        <f ca="1" t="shared" si="7"/>
        <v>0.229883874139864</v>
      </c>
      <c r="C147" s="49">
        <f ca="1">VLOOKUP(B147,'Data Sources'!$C:$E,3)</f>
        <v>1</v>
      </c>
      <c r="D147" s="59">
        <f ca="1" t="shared" si="8"/>
        <v>218</v>
      </c>
      <c r="E147" s="49">
        <f ca="1" t="shared" si="9"/>
        <v>0.503498762181763</v>
      </c>
      <c r="F147" s="49" t="str">
        <f ca="1">VLOOKUP(E147,'Data Sources'!$J$4:$O$6,3)</f>
        <v>Cold Coffee</v>
      </c>
      <c r="G147" s="49">
        <f ca="1">VLOOKUP(E147,'Data Sources'!$J$4:$O$6,4)</f>
        <v>5</v>
      </c>
      <c r="H147" s="54">
        <f ca="1" t="shared" si="10"/>
        <v>2</v>
      </c>
      <c r="I147" s="54">
        <f ca="1" t="shared" ref="I147:K147" si="699">IF($H147=I$9,MAX(L146,$D147),L146)</f>
        <v>224</v>
      </c>
      <c r="J147" s="54">
        <f ca="1" t="shared" si="699"/>
        <v>219</v>
      </c>
      <c r="K147" s="54">
        <f ca="1" t="shared" si="699"/>
        <v>219</v>
      </c>
      <c r="L147" s="48">
        <f ca="1" t="shared" ref="L147:N147" si="700">IF($H147=L$9,I147+$G147,L146)</f>
        <v>224</v>
      </c>
      <c r="M147" s="48">
        <f ca="1" t="shared" si="700"/>
        <v>224</v>
      </c>
      <c r="N147" s="48">
        <f ca="1" t="shared" si="700"/>
        <v>219</v>
      </c>
      <c r="O147" s="79">
        <f ca="1" t="shared" ref="O147:Q147" si="701">+IF($H147=O$9,L147-$D147,0)</f>
        <v>0</v>
      </c>
      <c r="P147" s="79">
        <f ca="1" t="shared" si="701"/>
        <v>6</v>
      </c>
      <c r="Q147" s="79">
        <f ca="1" t="shared" si="701"/>
        <v>0</v>
      </c>
      <c r="R147" s="48">
        <f ca="1" t="shared" ref="R147:T147" si="702">+IF($H147=R$9,MAX(0,L147-$D147),0)*$AA147</f>
        <v>0</v>
      </c>
      <c r="S147" s="48">
        <f ca="1" t="shared" si="702"/>
        <v>6</v>
      </c>
      <c r="T147" s="48">
        <f ca="1" t="shared" si="702"/>
        <v>0</v>
      </c>
      <c r="U147" s="48">
        <f ca="1" t="shared" ref="U147:W147" si="703">IF($H147=U$9,MAX(I147-L146,0),0)*$AA147</f>
        <v>0</v>
      </c>
      <c r="V147" s="48">
        <f ca="1" t="shared" si="703"/>
        <v>0</v>
      </c>
      <c r="W147" s="48">
        <f ca="1" t="shared" si="703"/>
        <v>0</v>
      </c>
      <c r="Y147" s="1"/>
      <c r="AA147" s="119">
        <f ca="1" t="shared" si="16"/>
        <v>1</v>
      </c>
      <c r="AB147" s="36">
        <f ca="1" t="shared" si="17"/>
        <v>2</v>
      </c>
      <c r="AC147" s="118">
        <f ca="1" t="shared" si="18"/>
        <v>1</v>
      </c>
      <c r="AE147" s="1"/>
      <c r="AG147" s="133">
        <f ca="1">VLOOKUP(F147,'Data Sources'!$L$3:$N$6,3,0)</f>
        <v>4</v>
      </c>
      <c r="AH147" s="134">
        <f ca="1">VLOOKUP(F147,'Data Sources'!$L$3:$O$6,4,0)</f>
        <v>1</v>
      </c>
      <c r="AI147" s="135">
        <f ca="1" t="shared" si="663"/>
        <v>3</v>
      </c>
      <c r="AK147" s="1"/>
      <c r="AU147" s="1"/>
      <c r="AZ147" s="153"/>
      <c r="BA147" s="29"/>
      <c r="BB147" s="1"/>
      <c r="BG147" s="153"/>
      <c r="BH147" s="29"/>
      <c r="BI147" s="1"/>
      <c r="BN147" s="153"/>
      <c r="BO147" s="29"/>
      <c r="BP147" s="1"/>
    </row>
    <row r="148" ht="14.25" customHeight="1" spans="1:68">
      <c r="A148" s="55">
        <f t="shared" si="21"/>
        <v>138</v>
      </c>
      <c r="B148" s="56">
        <f ca="1" t="shared" si="7"/>
        <v>0.018412797868423</v>
      </c>
      <c r="C148" s="56">
        <f ca="1">VLOOKUP(B148,'Data Sources'!$C:$E,3)</f>
        <v>1</v>
      </c>
      <c r="D148" s="57">
        <f ca="1" t="shared" si="8"/>
        <v>219</v>
      </c>
      <c r="E148" s="56">
        <f ca="1" t="shared" si="9"/>
        <v>0.668715816792962</v>
      </c>
      <c r="F148" s="56" t="str">
        <f ca="1">VLOOKUP(E148,'Data Sources'!$J$4:$O$6,3)</f>
        <v>Cold Coffee</v>
      </c>
      <c r="G148" s="56">
        <f ca="1">VLOOKUP(E148,'Data Sources'!$J$4:$O$6,4)</f>
        <v>5</v>
      </c>
      <c r="H148" s="58">
        <f ca="1" t="shared" si="10"/>
        <v>3</v>
      </c>
      <c r="I148" s="58">
        <f ca="1" t="shared" ref="I148:K148" si="704">IF($H148=I$9,MAX(L147,$D148),L147)</f>
        <v>224</v>
      </c>
      <c r="J148" s="58">
        <f ca="1" t="shared" si="704"/>
        <v>224</v>
      </c>
      <c r="K148" s="58">
        <f ca="1" t="shared" si="704"/>
        <v>219</v>
      </c>
      <c r="L148" s="48">
        <f ca="1" t="shared" ref="L148:N148" si="705">IF($H148=L$9,I148+$G148,L147)</f>
        <v>224</v>
      </c>
      <c r="M148" s="48">
        <f ca="1" t="shared" si="705"/>
        <v>224</v>
      </c>
      <c r="N148" s="48">
        <f ca="1" t="shared" si="705"/>
        <v>224</v>
      </c>
      <c r="O148" s="79">
        <f ca="1" t="shared" ref="O148:Q148" si="706">+IF($H148=O$9,L148-$D148,0)</f>
        <v>0</v>
      </c>
      <c r="P148" s="79">
        <f ca="1" t="shared" si="706"/>
        <v>0</v>
      </c>
      <c r="Q148" s="79">
        <f ca="1" t="shared" si="706"/>
        <v>5</v>
      </c>
      <c r="R148" s="55">
        <f ca="1" t="shared" ref="R148:T148" si="707">+IF($H148=R$9,MAX(0,L148-$D148),0)*$AA148</f>
        <v>0</v>
      </c>
      <c r="S148" s="55">
        <f ca="1" t="shared" si="707"/>
        <v>0</v>
      </c>
      <c r="T148" s="55">
        <f ca="1" t="shared" si="707"/>
        <v>5</v>
      </c>
      <c r="U148" s="55">
        <f ca="1" t="shared" ref="U148:W148" si="708">IF($H148=U$9,MAX(I148-L147,0),0)*$AA148</f>
        <v>0</v>
      </c>
      <c r="V148" s="55">
        <f ca="1" t="shared" si="708"/>
        <v>0</v>
      </c>
      <c r="W148" s="55">
        <f ca="1" t="shared" si="708"/>
        <v>0</v>
      </c>
      <c r="Y148" s="1"/>
      <c r="AA148" s="119">
        <f ca="1" t="shared" si="16"/>
        <v>1</v>
      </c>
      <c r="AB148" s="36">
        <f ca="1" t="shared" si="17"/>
        <v>3</v>
      </c>
      <c r="AC148" s="118">
        <f ca="1" t="shared" si="18"/>
        <v>1</v>
      </c>
      <c r="AE148" s="1"/>
      <c r="AG148" s="133">
        <f ca="1">VLOOKUP(F148,'Data Sources'!$L$3:$N$6,3,0)</f>
        <v>4</v>
      </c>
      <c r="AH148" s="134">
        <f ca="1">VLOOKUP(F148,'Data Sources'!$L$3:$O$6,4,0)</f>
        <v>1</v>
      </c>
      <c r="AI148" s="135">
        <f ca="1" t="shared" si="663"/>
        <v>3</v>
      </c>
      <c r="AK148" s="1"/>
      <c r="AU148" s="1"/>
      <c r="AZ148" s="153"/>
      <c r="BA148" s="29"/>
      <c r="BB148" s="1"/>
      <c r="BG148" s="153"/>
      <c r="BH148" s="29"/>
      <c r="BI148" s="1"/>
      <c r="BN148" s="153"/>
      <c r="BO148" s="29"/>
      <c r="BP148" s="1"/>
    </row>
    <row r="149" ht="14.25" customHeight="1" spans="1:68">
      <c r="A149" s="48">
        <f t="shared" si="21"/>
        <v>139</v>
      </c>
      <c r="B149" s="49">
        <f ca="1" t="shared" si="7"/>
        <v>0.747402866432233</v>
      </c>
      <c r="C149" s="49">
        <f ca="1">VLOOKUP(B149,'Data Sources'!$C:$E,3)</f>
        <v>2</v>
      </c>
      <c r="D149" s="59">
        <f ca="1" t="shared" si="8"/>
        <v>221</v>
      </c>
      <c r="E149" s="49">
        <f ca="1" t="shared" si="9"/>
        <v>0.897890948583219</v>
      </c>
      <c r="F149" s="49" t="str">
        <f ca="1">VLOOKUP(E149,'Data Sources'!$J$4:$O$6,3)</f>
        <v>Blended Drink</v>
      </c>
      <c r="G149" s="49">
        <f ca="1">VLOOKUP(E149,'Data Sources'!$J$4:$O$6,4)</f>
        <v>8</v>
      </c>
      <c r="H149" s="54">
        <f ca="1" t="shared" si="10"/>
        <v>1</v>
      </c>
      <c r="I149" s="54">
        <f ca="1" t="shared" ref="I149:K149" si="709">IF($H149=I$9,MAX(L148,$D149),L148)</f>
        <v>224</v>
      </c>
      <c r="J149" s="54">
        <f ca="1" t="shared" si="709"/>
        <v>224</v>
      </c>
      <c r="K149" s="54">
        <f ca="1" t="shared" si="709"/>
        <v>224</v>
      </c>
      <c r="L149" s="48">
        <f ca="1" t="shared" ref="L149:N149" si="710">IF($H149=L$9,I149+$G149,L148)</f>
        <v>232</v>
      </c>
      <c r="M149" s="48">
        <f ca="1" t="shared" si="710"/>
        <v>224</v>
      </c>
      <c r="N149" s="48">
        <f ca="1" t="shared" si="710"/>
        <v>224</v>
      </c>
      <c r="O149" s="79">
        <f ca="1" t="shared" ref="O149:Q149" si="711">+IF($H149=O$9,L149-$D149,0)</f>
        <v>11</v>
      </c>
      <c r="P149" s="79">
        <f ca="1" t="shared" si="711"/>
        <v>0</v>
      </c>
      <c r="Q149" s="79">
        <f ca="1" t="shared" si="711"/>
        <v>0</v>
      </c>
      <c r="R149" s="48">
        <f ca="1" t="shared" ref="R149:T149" si="712">+IF($H149=R$9,MAX(0,L149-$D149),0)*$AA149</f>
        <v>11</v>
      </c>
      <c r="S149" s="48">
        <f ca="1" t="shared" si="712"/>
        <v>0</v>
      </c>
      <c r="T149" s="48">
        <f ca="1" t="shared" si="712"/>
        <v>0</v>
      </c>
      <c r="U149" s="48">
        <f ca="1" t="shared" ref="U149:W149" si="713">IF($H149=U$9,MAX(I149-L148,0),0)*$AA149</f>
        <v>0</v>
      </c>
      <c r="V149" s="48">
        <f ca="1" t="shared" si="713"/>
        <v>0</v>
      </c>
      <c r="W149" s="48">
        <f ca="1" t="shared" si="713"/>
        <v>0</v>
      </c>
      <c r="Y149" s="1"/>
      <c r="AA149" s="119">
        <f ca="1" t="shared" si="16"/>
        <v>1</v>
      </c>
      <c r="AB149" s="36">
        <f ca="1" t="shared" si="17"/>
        <v>1</v>
      </c>
      <c r="AC149" s="118">
        <f ca="1" t="shared" si="18"/>
        <v>1</v>
      </c>
      <c r="AE149" s="1"/>
      <c r="AG149" s="133">
        <f ca="1">VLOOKUP(F149,'Data Sources'!$L$3:$N$6,3,0)</f>
        <v>5</v>
      </c>
      <c r="AH149" s="134">
        <f ca="1">VLOOKUP(F149,'Data Sources'!$L$3:$O$6,4,0)</f>
        <v>1.9</v>
      </c>
      <c r="AI149" s="135">
        <f ca="1" t="shared" si="663"/>
        <v>3.1</v>
      </c>
      <c r="AK149" s="1"/>
      <c r="AU149" s="1"/>
      <c r="AZ149" s="153"/>
      <c r="BA149" s="29"/>
      <c r="BB149" s="1"/>
      <c r="BG149" s="153"/>
      <c r="BH149" s="29"/>
      <c r="BI149" s="1"/>
      <c r="BN149" s="153"/>
      <c r="BO149" s="29"/>
      <c r="BP149" s="1"/>
    </row>
    <row r="150" ht="14.25" customHeight="1" spans="1:68">
      <c r="A150" s="55">
        <f t="shared" si="21"/>
        <v>140</v>
      </c>
      <c r="B150" s="56">
        <f ca="1" t="shared" si="7"/>
        <v>0.415729354302137</v>
      </c>
      <c r="C150" s="56">
        <f ca="1">VLOOKUP(B150,'Data Sources'!$C:$E,3)</f>
        <v>1</v>
      </c>
      <c r="D150" s="57">
        <f ca="1" t="shared" si="8"/>
        <v>222</v>
      </c>
      <c r="E150" s="56">
        <f ca="1" t="shared" si="9"/>
        <v>0.927004757089425</v>
      </c>
      <c r="F150" s="56" t="str">
        <f ca="1">VLOOKUP(E150,'Data Sources'!$J$4:$O$6,3)</f>
        <v>Blended Drink</v>
      </c>
      <c r="G150" s="56">
        <f ca="1">VLOOKUP(E150,'Data Sources'!$J$4:$O$6,4)</f>
        <v>8</v>
      </c>
      <c r="H150" s="58">
        <f ca="1" t="shared" si="10"/>
        <v>2</v>
      </c>
      <c r="I150" s="58">
        <f ca="1" t="shared" ref="I150:K150" si="714">IF($H150=I$9,MAX(L149,$D150),L149)</f>
        <v>232</v>
      </c>
      <c r="J150" s="58">
        <f ca="1" t="shared" si="714"/>
        <v>224</v>
      </c>
      <c r="K150" s="58">
        <f ca="1" t="shared" si="714"/>
        <v>224</v>
      </c>
      <c r="L150" s="48">
        <f ca="1" t="shared" ref="L150:N150" si="715">IF($H150=L$9,I150+$G150,L149)</f>
        <v>232</v>
      </c>
      <c r="M150" s="48">
        <f ca="1" t="shared" si="715"/>
        <v>232</v>
      </c>
      <c r="N150" s="48">
        <f ca="1" t="shared" si="715"/>
        <v>224</v>
      </c>
      <c r="O150" s="79">
        <f ca="1" t="shared" ref="O150:Q150" si="716">+IF($H150=O$9,L150-$D150,0)</f>
        <v>0</v>
      </c>
      <c r="P150" s="79">
        <f ca="1" t="shared" si="716"/>
        <v>10</v>
      </c>
      <c r="Q150" s="79">
        <f ca="1" t="shared" si="716"/>
        <v>0</v>
      </c>
      <c r="R150" s="55">
        <f ca="1" t="shared" ref="R150:T150" si="717">+IF($H150=R$9,MAX(0,L150-$D150),0)*$AA150</f>
        <v>0</v>
      </c>
      <c r="S150" s="55">
        <f ca="1" t="shared" si="717"/>
        <v>10</v>
      </c>
      <c r="T150" s="55">
        <f ca="1" t="shared" si="717"/>
        <v>0</v>
      </c>
      <c r="U150" s="55">
        <f ca="1" t="shared" ref="U150:W150" si="718">IF($H150=U$9,MAX(I150-L149,0),0)*$AA150</f>
        <v>0</v>
      </c>
      <c r="V150" s="55">
        <f ca="1" t="shared" si="718"/>
        <v>0</v>
      </c>
      <c r="W150" s="55">
        <f ca="1" t="shared" si="718"/>
        <v>0</v>
      </c>
      <c r="Y150" s="1"/>
      <c r="AA150" s="119">
        <f ca="1" t="shared" si="16"/>
        <v>1</v>
      </c>
      <c r="AB150" s="36">
        <f ca="1" t="shared" si="17"/>
        <v>2</v>
      </c>
      <c r="AC150" s="118">
        <f ca="1" t="shared" si="18"/>
        <v>1</v>
      </c>
      <c r="AE150" s="1"/>
      <c r="AG150" s="133">
        <f ca="1">VLOOKUP(F150,'Data Sources'!$L$3:$N$6,3,0)</f>
        <v>5</v>
      </c>
      <c r="AH150" s="134">
        <f ca="1">VLOOKUP(F150,'Data Sources'!$L$3:$O$6,4,0)</f>
        <v>1.9</v>
      </c>
      <c r="AI150" s="135">
        <f ca="1" t="shared" si="663"/>
        <v>3.1</v>
      </c>
      <c r="AK150" s="1"/>
      <c r="AU150" s="1"/>
      <c r="AZ150" s="153"/>
      <c r="BA150" s="29"/>
      <c r="BB150" s="1"/>
      <c r="BG150" s="153"/>
      <c r="BH150" s="29"/>
      <c r="BI150" s="1"/>
      <c r="BN150" s="153"/>
      <c r="BO150" s="29"/>
      <c r="BP150" s="1"/>
    </row>
    <row r="151" ht="14.25" customHeight="1" spans="1:68">
      <c r="A151" s="48">
        <f t="shared" si="21"/>
        <v>141</v>
      </c>
      <c r="B151" s="49">
        <f ca="1" t="shared" si="7"/>
        <v>0.86601452340765</v>
      </c>
      <c r="C151" s="49">
        <f ca="1">VLOOKUP(B151,'Data Sources'!$C:$E,3)</f>
        <v>3</v>
      </c>
      <c r="D151" s="59">
        <f ca="1" t="shared" si="8"/>
        <v>225</v>
      </c>
      <c r="E151" s="49">
        <f ca="1" t="shared" si="9"/>
        <v>0.760935932976018</v>
      </c>
      <c r="F151" s="49" t="str">
        <f ca="1">VLOOKUP(E151,'Data Sources'!$J$4:$O$6,3)</f>
        <v>Blended Drink</v>
      </c>
      <c r="G151" s="49">
        <f ca="1">VLOOKUP(E151,'Data Sources'!$J$4:$O$6,4)</f>
        <v>8</v>
      </c>
      <c r="H151" s="54">
        <f ca="1" t="shared" si="10"/>
        <v>3</v>
      </c>
      <c r="I151" s="54">
        <f ca="1" t="shared" ref="I151:K151" si="719">IF($H151=I$9,MAX(L150,$D151),L150)</f>
        <v>232</v>
      </c>
      <c r="J151" s="54">
        <f ca="1" t="shared" si="719"/>
        <v>232</v>
      </c>
      <c r="K151" s="54">
        <f ca="1" t="shared" si="719"/>
        <v>225</v>
      </c>
      <c r="L151" s="48">
        <f ca="1" t="shared" ref="L151:N151" si="720">IF($H151=L$9,I151+$G151,L150)</f>
        <v>232</v>
      </c>
      <c r="M151" s="48">
        <f ca="1" t="shared" si="720"/>
        <v>232</v>
      </c>
      <c r="N151" s="48">
        <f ca="1" t="shared" si="720"/>
        <v>233</v>
      </c>
      <c r="O151" s="79">
        <f ca="1" t="shared" ref="O151:Q151" si="721">+IF($H151=O$9,L151-$D151,0)</f>
        <v>0</v>
      </c>
      <c r="P151" s="79">
        <f ca="1" t="shared" si="721"/>
        <v>0</v>
      </c>
      <c r="Q151" s="79">
        <f ca="1" t="shared" si="721"/>
        <v>8</v>
      </c>
      <c r="R151" s="48">
        <f ca="1" t="shared" ref="R151:T151" si="722">+IF($H151=R$9,MAX(0,L151-$D151),0)*$AA151</f>
        <v>0</v>
      </c>
      <c r="S151" s="48">
        <f ca="1" t="shared" si="722"/>
        <v>0</v>
      </c>
      <c r="T151" s="48">
        <f ca="1" t="shared" si="722"/>
        <v>8</v>
      </c>
      <c r="U151" s="48">
        <f ca="1" t="shared" ref="U151:W151" si="723">IF($H151=U$9,MAX(I151-L150,0),0)*$AA151</f>
        <v>0</v>
      </c>
      <c r="V151" s="48">
        <f ca="1" t="shared" si="723"/>
        <v>0</v>
      </c>
      <c r="W151" s="48">
        <f ca="1" t="shared" si="723"/>
        <v>1</v>
      </c>
      <c r="Y151" s="1"/>
      <c r="AA151" s="119">
        <f ca="1" t="shared" si="16"/>
        <v>1</v>
      </c>
      <c r="AB151" s="36">
        <f ca="1" t="shared" si="17"/>
        <v>3</v>
      </c>
      <c r="AC151" s="118">
        <f ca="1" t="shared" si="18"/>
        <v>1</v>
      </c>
      <c r="AE151" s="1"/>
      <c r="AG151" s="133">
        <f ca="1">VLOOKUP(F151,'Data Sources'!$L$3:$N$6,3,0)</f>
        <v>5</v>
      </c>
      <c r="AH151" s="134">
        <f ca="1">VLOOKUP(F151,'Data Sources'!$L$3:$O$6,4,0)</f>
        <v>1.9</v>
      </c>
      <c r="AI151" s="135">
        <f ca="1" t="shared" si="663"/>
        <v>3.1</v>
      </c>
      <c r="AK151" s="1"/>
      <c r="AU151" s="1"/>
      <c r="AZ151" s="153"/>
      <c r="BA151" s="29"/>
      <c r="BB151" s="1"/>
      <c r="BG151" s="153"/>
      <c r="BH151" s="29"/>
      <c r="BI151" s="1"/>
      <c r="BN151" s="153"/>
      <c r="BO151" s="29"/>
      <c r="BP151" s="1"/>
    </row>
    <row r="152" ht="14.25" customHeight="1" spans="1:68">
      <c r="A152" s="55">
        <f t="shared" si="21"/>
        <v>142</v>
      </c>
      <c r="B152" s="56">
        <f ca="1" t="shared" si="7"/>
        <v>0.871932584295237</v>
      </c>
      <c r="C152" s="56">
        <f ca="1">VLOOKUP(B152,'Data Sources'!$C:$E,3)</f>
        <v>3</v>
      </c>
      <c r="D152" s="57">
        <f ca="1" t="shared" si="8"/>
        <v>228</v>
      </c>
      <c r="E152" s="56">
        <f ca="1" t="shared" si="9"/>
        <v>0.0596208249531109</v>
      </c>
      <c r="F152" s="56" t="str">
        <f ca="1">VLOOKUP(E152,'Data Sources'!$J$4:$O$6,3)</f>
        <v>Hot Coffee</v>
      </c>
      <c r="G152" s="56">
        <f ca="1">VLOOKUP(E152,'Data Sources'!$J$4:$O$6,4)</f>
        <v>2</v>
      </c>
      <c r="H152" s="58">
        <f ca="1" t="shared" si="10"/>
        <v>1</v>
      </c>
      <c r="I152" s="58">
        <f ca="1" t="shared" ref="I152:K152" si="724">IF($H152=I$9,MAX(L151,$D152),L151)</f>
        <v>232</v>
      </c>
      <c r="J152" s="58">
        <f ca="1" t="shared" si="724"/>
        <v>232</v>
      </c>
      <c r="K152" s="58">
        <f ca="1" t="shared" si="724"/>
        <v>233</v>
      </c>
      <c r="L152" s="48">
        <f ca="1" t="shared" ref="L152:N152" si="725">IF($H152=L$9,I152+$G152,L151)</f>
        <v>234</v>
      </c>
      <c r="M152" s="48">
        <f ca="1" t="shared" si="725"/>
        <v>232</v>
      </c>
      <c r="N152" s="48">
        <f ca="1" t="shared" si="725"/>
        <v>233</v>
      </c>
      <c r="O152" s="79">
        <f ca="1" t="shared" ref="O152:Q152" si="726">+IF($H152=O$9,L152-$D152,0)</f>
        <v>6</v>
      </c>
      <c r="P152" s="79">
        <f ca="1" t="shared" si="726"/>
        <v>0</v>
      </c>
      <c r="Q152" s="79">
        <f ca="1" t="shared" si="726"/>
        <v>0</v>
      </c>
      <c r="R152" s="55">
        <f ca="1" t="shared" ref="R152:T152" si="727">+IF($H152=R$9,MAX(0,L152-$D152),0)*$AA152</f>
        <v>6</v>
      </c>
      <c r="S152" s="55">
        <f ca="1" t="shared" si="727"/>
        <v>0</v>
      </c>
      <c r="T152" s="55">
        <f ca="1" t="shared" si="727"/>
        <v>0</v>
      </c>
      <c r="U152" s="55">
        <f ca="1" t="shared" ref="U152:W152" si="728">IF($H152=U$9,MAX(I152-L151,0),0)*$AA152</f>
        <v>0</v>
      </c>
      <c r="V152" s="55">
        <f ca="1" t="shared" si="728"/>
        <v>0</v>
      </c>
      <c r="W152" s="55">
        <f ca="1" t="shared" si="728"/>
        <v>0</v>
      </c>
      <c r="Y152" s="1"/>
      <c r="AA152" s="119">
        <f ca="1" t="shared" si="16"/>
        <v>1</v>
      </c>
      <c r="AB152" s="36">
        <f ca="1" t="shared" si="17"/>
        <v>1</v>
      </c>
      <c r="AC152" s="118">
        <f ca="1" t="shared" si="18"/>
        <v>1</v>
      </c>
      <c r="AE152" s="1"/>
      <c r="AG152" s="133">
        <f ca="1">VLOOKUP(F152,'Data Sources'!$L$3:$N$6,3,0)</f>
        <v>4</v>
      </c>
      <c r="AH152" s="134">
        <f ca="1">VLOOKUP(F152,'Data Sources'!$L$3:$O$6,4,0)</f>
        <v>1.2</v>
      </c>
      <c r="AI152" s="135">
        <f ca="1" t="shared" si="663"/>
        <v>2.8</v>
      </c>
      <c r="AK152" s="1"/>
      <c r="AU152" s="1"/>
      <c r="AZ152" s="153"/>
      <c r="BA152" s="29"/>
      <c r="BB152" s="1"/>
      <c r="BG152" s="153"/>
      <c r="BH152" s="29"/>
      <c r="BI152" s="1"/>
      <c r="BN152" s="153"/>
      <c r="BO152" s="29"/>
      <c r="BP152" s="1"/>
    </row>
    <row r="153" ht="14.25" customHeight="1" spans="1:68">
      <c r="A153" s="48">
        <f t="shared" si="21"/>
        <v>143</v>
      </c>
      <c r="B153" s="49">
        <f ca="1" t="shared" si="7"/>
        <v>0.666630166383864</v>
      </c>
      <c r="C153" s="49">
        <f ca="1">VLOOKUP(B153,'Data Sources'!$C:$E,3)</f>
        <v>2</v>
      </c>
      <c r="D153" s="59">
        <f ca="1" t="shared" si="8"/>
        <v>230</v>
      </c>
      <c r="E153" s="49">
        <f ca="1" t="shared" si="9"/>
        <v>0.30458366111512</v>
      </c>
      <c r="F153" s="49" t="str">
        <f ca="1">VLOOKUP(E153,'Data Sources'!$J$4:$O$6,3)</f>
        <v>Hot Coffee</v>
      </c>
      <c r="G153" s="49">
        <f ca="1">VLOOKUP(E153,'Data Sources'!$J$4:$O$6,4)</f>
        <v>2</v>
      </c>
      <c r="H153" s="54">
        <f ca="1" t="shared" si="10"/>
        <v>2</v>
      </c>
      <c r="I153" s="54">
        <f ca="1" t="shared" ref="I153:K153" si="729">IF($H153=I$9,MAX(L152,$D153),L152)</f>
        <v>234</v>
      </c>
      <c r="J153" s="54">
        <f ca="1" t="shared" si="729"/>
        <v>232</v>
      </c>
      <c r="K153" s="54">
        <f ca="1" t="shared" si="729"/>
        <v>233</v>
      </c>
      <c r="L153" s="48">
        <f ca="1" t="shared" ref="L153:N153" si="730">IF($H153=L$9,I153+$G153,L152)</f>
        <v>234</v>
      </c>
      <c r="M153" s="48">
        <f ca="1" t="shared" si="730"/>
        <v>234</v>
      </c>
      <c r="N153" s="48">
        <f ca="1" t="shared" si="730"/>
        <v>233</v>
      </c>
      <c r="O153" s="79">
        <f ca="1" t="shared" ref="O153:Q153" si="731">+IF($H153=O$9,L153-$D153,0)</f>
        <v>0</v>
      </c>
      <c r="P153" s="79">
        <f ca="1" t="shared" si="731"/>
        <v>4</v>
      </c>
      <c r="Q153" s="79">
        <f ca="1" t="shared" si="731"/>
        <v>0</v>
      </c>
      <c r="R153" s="48">
        <f ca="1" t="shared" ref="R153:T153" si="732">+IF($H153=R$9,MAX(0,L153-$D153),0)*$AA153</f>
        <v>0</v>
      </c>
      <c r="S153" s="48">
        <f ca="1" t="shared" si="732"/>
        <v>4</v>
      </c>
      <c r="T153" s="48">
        <f ca="1" t="shared" si="732"/>
        <v>0</v>
      </c>
      <c r="U153" s="48">
        <f ca="1" t="shared" ref="U153:W153" si="733">IF($H153=U$9,MAX(I153-L152,0),0)*$AA153</f>
        <v>0</v>
      </c>
      <c r="V153" s="48">
        <f ca="1" t="shared" si="733"/>
        <v>0</v>
      </c>
      <c r="W153" s="48">
        <f ca="1" t="shared" si="733"/>
        <v>0</v>
      </c>
      <c r="Y153" s="1"/>
      <c r="AA153" s="119">
        <f ca="1" t="shared" si="16"/>
        <v>1</v>
      </c>
      <c r="AB153" s="36">
        <f ca="1" t="shared" si="17"/>
        <v>2</v>
      </c>
      <c r="AC153" s="118">
        <f ca="1" t="shared" si="18"/>
        <v>1</v>
      </c>
      <c r="AE153" s="1"/>
      <c r="AG153" s="133">
        <f ca="1">VLOOKUP(F153,'Data Sources'!$L$3:$N$6,3,0)</f>
        <v>4</v>
      </c>
      <c r="AH153" s="134">
        <f ca="1">VLOOKUP(F153,'Data Sources'!$L$3:$O$6,4,0)</f>
        <v>1.2</v>
      </c>
      <c r="AI153" s="135">
        <f ca="1" t="shared" si="663"/>
        <v>2.8</v>
      </c>
      <c r="AK153" s="1"/>
      <c r="AU153" s="1"/>
      <c r="AZ153" s="153"/>
      <c r="BA153" s="29"/>
      <c r="BB153" s="1"/>
      <c r="BG153" s="153"/>
      <c r="BH153" s="29"/>
      <c r="BI153" s="1"/>
      <c r="BN153" s="153"/>
      <c r="BO153" s="29"/>
      <c r="BP153" s="1"/>
    </row>
    <row r="154" ht="14.25" customHeight="1" spans="1:68">
      <c r="A154" s="55">
        <f t="shared" si="21"/>
        <v>144</v>
      </c>
      <c r="B154" s="56">
        <f ca="1" t="shared" si="7"/>
        <v>0.535007246674121</v>
      </c>
      <c r="C154" s="56">
        <f ca="1">VLOOKUP(B154,'Data Sources'!$C:$E,3)</f>
        <v>2</v>
      </c>
      <c r="D154" s="57">
        <f ca="1" t="shared" si="8"/>
        <v>232</v>
      </c>
      <c r="E154" s="56">
        <f ca="1" t="shared" si="9"/>
        <v>0.597765029775231</v>
      </c>
      <c r="F154" s="56" t="str">
        <f ca="1">VLOOKUP(E154,'Data Sources'!$J$4:$O$6,3)</f>
        <v>Cold Coffee</v>
      </c>
      <c r="G154" s="56">
        <f ca="1">VLOOKUP(E154,'Data Sources'!$J$4:$O$6,4)</f>
        <v>5</v>
      </c>
      <c r="H154" s="58">
        <f ca="1" t="shared" si="10"/>
        <v>3</v>
      </c>
      <c r="I154" s="58">
        <f ca="1" t="shared" ref="I154:K154" si="734">IF($H154=I$9,MAX(L153,$D154),L153)</f>
        <v>234</v>
      </c>
      <c r="J154" s="58">
        <f ca="1" t="shared" si="734"/>
        <v>234</v>
      </c>
      <c r="K154" s="58">
        <f ca="1" t="shared" si="734"/>
        <v>233</v>
      </c>
      <c r="L154" s="48">
        <f ca="1" t="shared" ref="L154:N154" si="735">IF($H154=L$9,I154+$G154,L153)</f>
        <v>234</v>
      </c>
      <c r="M154" s="48">
        <f ca="1" t="shared" si="735"/>
        <v>234</v>
      </c>
      <c r="N154" s="48">
        <f ca="1" t="shared" si="735"/>
        <v>238</v>
      </c>
      <c r="O154" s="79">
        <f ca="1" t="shared" ref="O154:Q154" si="736">+IF($H154=O$9,L154-$D154,0)</f>
        <v>0</v>
      </c>
      <c r="P154" s="79">
        <f ca="1" t="shared" si="736"/>
        <v>0</v>
      </c>
      <c r="Q154" s="79">
        <f ca="1" t="shared" si="736"/>
        <v>6</v>
      </c>
      <c r="R154" s="55">
        <f ca="1" t="shared" ref="R154:T154" si="737">+IF($H154=R$9,MAX(0,L154-$D154),0)*$AA154</f>
        <v>0</v>
      </c>
      <c r="S154" s="55">
        <f ca="1" t="shared" si="737"/>
        <v>0</v>
      </c>
      <c r="T154" s="55">
        <f ca="1" t="shared" si="737"/>
        <v>6</v>
      </c>
      <c r="U154" s="55">
        <f ca="1" t="shared" ref="U154:W154" si="738">IF($H154=U$9,MAX(I154-L153,0),0)*$AA154</f>
        <v>0</v>
      </c>
      <c r="V154" s="55">
        <f ca="1" t="shared" si="738"/>
        <v>0</v>
      </c>
      <c r="W154" s="55">
        <f ca="1" t="shared" si="738"/>
        <v>0</v>
      </c>
      <c r="Y154" s="1"/>
      <c r="AA154" s="119">
        <f ca="1" t="shared" si="16"/>
        <v>1</v>
      </c>
      <c r="AB154" s="36">
        <f ca="1" t="shared" si="17"/>
        <v>3</v>
      </c>
      <c r="AC154" s="118">
        <f ca="1" t="shared" si="18"/>
        <v>1</v>
      </c>
      <c r="AE154" s="1"/>
      <c r="AG154" s="133">
        <f ca="1">VLOOKUP(F154,'Data Sources'!$L$3:$N$6,3,0)</f>
        <v>4</v>
      </c>
      <c r="AH154" s="134">
        <f ca="1">VLOOKUP(F154,'Data Sources'!$L$3:$O$6,4,0)</f>
        <v>1</v>
      </c>
      <c r="AI154" s="135">
        <f ca="1" t="shared" si="663"/>
        <v>3</v>
      </c>
      <c r="AK154" s="1"/>
      <c r="AU154" s="1"/>
      <c r="AZ154" s="153"/>
      <c r="BA154" s="29"/>
      <c r="BB154" s="1"/>
      <c r="BG154" s="153"/>
      <c r="BH154" s="29"/>
      <c r="BI154" s="1"/>
      <c r="BN154" s="153"/>
      <c r="BO154" s="29"/>
      <c r="BP154" s="1"/>
    </row>
    <row r="155" ht="14.25" customHeight="1" spans="1:68">
      <c r="A155" s="48">
        <f t="shared" si="21"/>
        <v>145</v>
      </c>
      <c r="B155" s="49">
        <f ca="1" t="shared" si="7"/>
        <v>0.695435303788967</v>
      </c>
      <c r="C155" s="49">
        <f ca="1">VLOOKUP(B155,'Data Sources'!$C:$E,3)</f>
        <v>2</v>
      </c>
      <c r="D155" s="59">
        <f ca="1" t="shared" si="8"/>
        <v>234</v>
      </c>
      <c r="E155" s="49">
        <f ca="1" t="shared" si="9"/>
        <v>0.00755835435341301</v>
      </c>
      <c r="F155" s="49" t="str">
        <f ca="1">VLOOKUP(E155,'Data Sources'!$J$4:$O$6,3)</f>
        <v>Hot Coffee</v>
      </c>
      <c r="G155" s="49">
        <f ca="1">VLOOKUP(E155,'Data Sources'!$J$4:$O$6,4)</f>
        <v>2</v>
      </c>
      <c r="H155" s="54">
        <f ca="1" t="shared" si="10"/>
        <v>1</v>
      </c>
      <c r="I155" s="54">
        <f ca="1" t="shared" ref="I155:K155" si="739">IF($H155=I$9,MAX(L154,$D155),L154)</f>
        <v>234</v>
      </c>
      <c r="J155" s="54">
        <f ca="1" t="shared" si="739"/>
        <v>234</v>
      </c>
      <c r="K155" s="54">
        <f ca="1" t="shared" si="739"/>
        <v>238</v>
      </c>
      <c r="L155" s="48">
        <f ca="1" t="shared" ref="L155:N155" si="740">IF($H155=L$9,I155+$G155,L154)</f>
        <v>236</v>
      </c>
      <c r="M155" s="48">
        <f ca="1" t="shared" si="740"/>
        <v>234</v>
      </c>
      <c r="N155" s="48">
        <f ca="1" t="shared" si="740"/>
        <v>238</v>
      </c>
      <c r="O155" s="79">
        <f ca="1" t="shared" ref="O155:Q155" si="741">+IF($H155=O$9,L155-$D155,0)</f>
        <v>2</v>
      </c>
      <c r="P155" s="79">
        <f ca="1" t="shared" si="741"/>
        <v>0</v>
      </c>
      <c r="Q155" s="79">
        <f ca="1" t="shared" si="741"/>
        <v>0</v>
      </c>
      <c r="R155" s="48">
        <f ca="1" t="shared" ref="R155:T155" si="742">+IF($H155=R$9,MAX(0,L155-$D155),0)*$AA155</f>
        <v>2</v>
      </c>
      <c r="S155" s="48">
        <f ca="1" t="shared" si="742"/>
        <v>0</v>
      </c>
      <c r="T155" s="48">
        <f ca="1" t="shared" si="742"/>
        <v>0</v>
      </c>
      <c r="U155" s="48">
        <f ca="1" t="shared" ref="U155:W155" si="743">IF($H155=U$9,MAX(I155-L154,0),0)*$AA155</f>
        <v>0</v>
      </c>
      <c r="V155" s="48">
        <f ca="1" t="shared" si="743"/>
        <v>0</v>
      </c>
      <c r="W155" s="48">
        <f ca="1" t="shared" si="743"/>
        <v>0</v>
      </c>
      <c r="Y155" s="1"/>
      <c r="AA155" s="119">
        <f ca="1" t="shared" si="16"/>
        <v>1</v>
      </c>
      <c r="AB155" s="36">
        <f ca="1" t="shared" si="17"/>
        <v>1</v>
      </c>
      <c r="AC155" s="118">
        <f ca="1" t="shared" si="18"/>
        <v>1</v>
      </c>
      <c r="AE155" s="1"/>
      <c r="AG155" s="133">
        <f ca="1">VLOOKUP(F155,'Data Sources'!$L$3:$N$6,3,0)</f>
        <v>4</v>
      </c>
      <c r="AH155" s="134">
        <f ca="1">VLOOKUP(F155,'Data Sources'!$L$3:$O$6,4,0)</f>
        <v>1.2</v>
      </c>
      <c r="AI155" s="135">
        <f ca="1" t="shared" si="663"/>
        <v>2.8</v>
      </c>
      <c r="AK155" s="1"/>
      <c r="AU155" s="1"/>
      <c r="AZ155" s="153"/>
      <c r="BA155" s="29"/>
      <c r="BB155" s="1"/>
      <c r="BG155" s="153"/>
      <c r="BH155" s="29"/>
      <c r="BI155" s="1"/>
      <c r="BN155" s="153"/>
      <c r="BO155" s="29"/>
      <c r="BP155" s="1"/>
    </row>
    <row r="156" ht="14.25" customHeight="1" spans="1:68">
      <c r="A156" s="55">
        <f t="shared" si="21"/>
        <v>146</v>
      </c>
      <c r="B156" s="56">
        <f ca="1" t="shared" si="7"/>
        <v>0.202276741195443</v>
      </c>
      <c r="C156" s="56">
        <f ca="1">VLOOKUP(B156,'Data Sources'!$C:$E,3)</f>
        <v>1</v>
      </c>
      <c r="D156" s="57">
        <f ca="1" t="shared" si="8"/>
        <v>235</v>
      </c>
      <c r="E156" s="56">
        <f ca="1" t="shared" si="9"/>
        <v>0.341957797881695</v>
      </c>
      <c r="F156" s="56" t="str">
        <f ca="1">VLOOKUP(E156,'Data Sources'!$J$4:$O$6,3)</f>
        <v>Hot Coffee</v>
      </c>
      <c r="G156" s="56">
        <f ca="1">VLOOKUP(E156,'Data Sources'!$J$4:$O$6,4)</f>
        <v>2</v>
      </c>
      <c r="H156" s="58">
        <f ca="1" t="shared" si="10"/>
        <v>2</v>
      </c>
      <c r="I156" s="58">
        <f ca="1" t="shared" ref="I156:K156" si="744">IF($H156=I$9,MAX(L155,$D156),L155)</f>
        <v>236</v>
      </c>
      <c r="J156" s="58">
        <f ca="1" t="shared" si="744"/>
        <v>235</v>
      </c>
      <c r="K156" s="58">
        <f ca="1" t="shared" si="744"/>
        <v>238</v>
      </c>
      <c r="L156" s="48">
        <f ca="1" t="shared" ref="L156:N156" si="745">IF($H156=L$9,I156+$G156,L155)</f>
        <v>236</v>
      </c>
      <c r="M156" s="48">
        <f ca="1" t="shared" si="745"/>
        <v>237</v>
      </c>
      <c r="N156" s="48">
        <f ca="1" t="shared" si="745"/>
        <v>238</v>
      </c>
      <c r="O156" s="79">
        <f ca="1" t="shared" ref="O156:Q156" si="746">+IF($H156=O$9,L156-$D156,0)</f>
        <v>0</v>
      </c>
      <c r="P156" s="79">
        <f ca="1" t="shared" si="746"/>
        <v>2</v>
      </c>
      <c r="Q156" s="79">
        <f ca="1" t="shared" si="746"/>
        <v>0</v>
      </c>
      <c r="R156" s="55">
        <f ca="1" t="shared" ref="R156:T156" si="747">+IF($H156=R$9,MAX(0,L156-$D156),0)*$AA156</f>
        <v>0</v>
      </c>
      <c r="S156" s="55">
        <f ca="1" t="shared" si="747"/>
        <v>2</v>
      </c>
      <c r="T156" s="55">
        <f ca="1" t="shared" si="747"/>
        <v>0</v>
      </c>
      <c r="U156" s="55">
        <f ca="1" t="shared" ref="U156:W156" si="748">IF($H156=U$9,MAX(I156-L155,0),0)*$AA156</f>
        <v>0</v>
      </c>
      <c r="V156" s="55">
        <f ca="1" t="shared" si="748"/>
        <v>1</v>
      </c>
      <c r="W156" s="55">
        <f ca="1" t="shared" si="748"/>
        <v>0</v>
      </c>
      <c r="Y156" s="1"/>
      <c r="AA156" s="119">
        <f ca="1" t="shared" si="16"/>
        <v>1</v>
      </c>
      <c r="AB156" s="36">
        <f ca="1" t="shared" si="17"/>
        <v>2</v>
      </c>
      <c r="AC156" s="118">
        <f ca="1" t="shared" si="18"/>
        <v>1</v>
      </c>
      <c r="AE156" s="1"/>
      <c r="AG156" s="133">
        <f ca="1">VLOOKUP(F156,'Data Sources'!$L$3:$N$6,3,0)</f>
        <v>4</v>
      </c>
      <c r="AH156" s="134">
        <f ca="1">VLOOKUP(F156,'Data Sources'!$L$3:$O$6,4,0)</f>
        <v>1.2</v>
      </c>
      <c r="AI156" s="135">
        <f ca="1" t="shared" si="663"/>
        <v>2.8</v>
      </c>
      <c r="AK156" s="1"/>
      <c r="AU156" s="1"/>
      <c r="AZ156" s="153"/>
      <c r="BA156" s="29"/>
      <c r="BB156" s="1"/>
      <c r="BG156" s="153"/>
      <c r="BH156" s="29"/>
      <c r="BI156" s="1"/>
      <c r="BN156" s="153"/>
      <c r="BO156" s="29"/>
      <c r="BP156" s="1"/>
    </row>
    <row r="157" ht="14.25" customHeight="1" spans="1:68">
      <c r="A157" s="48">
        <f t="shared" si="21"/>
        <v>147</v>
      </c>
      <c r="B157" s="49">
        <f ca="1" t="shared" si="7"/>
        <v>0.517981555585012</v>
      </c>
      <c r="C157" s="49">
        <f ca="1">VLOOKUP(B157,'Data Sources'!$C:$E,3)</f>
        <v>2</v>
      </c>
      <c r="D157" s="59">
        <f ca="1" t="shared" si="8"/>
        <v>237</v>
      </c>
      <c r="E157" s="49">
        <f ca="1" t="shared" si="9"/>
        <v>0.914670163224349</v>
      </c>
      <c r="F157" s="49" t="str">
        <f ca="1">VLOOKUP(E157,'Data Sources'!$J$4:$O$6,3)</f>
        <v>Blended Drink</v>
      </c>
      <c r="G157" s="49">
        <f ca="1">VLOOKUP(E157,'Data Sources'!$J$4:$O$6,4)</f>
        <v>8</v>
      </c>
      <c r="H157" s="54">
        <f ca="1" t="shared" si="10"/>
        <v>1</v>
      </c>
      <c r="I157" s="54">
        <f ca="1" t="shared" ref="I157:K157" si="749">IF($H157=I$9,MAX(L156,$D157),L156)</f>
        <v>237</v>
      </c>
      <c r="J157" s="54">
        <f ca="1" t="shared" si="749"/>
        <v>237</v>
      </c>
      <c r="K157" s="54">
        <f ca="1" t="shared" si="749"/>
        <v>238</v>
      </c>
      <c r="L157" s="48">
        <f ca="1" t="shared" ref="L157:N157" si="750">IF($H157=L$9,I157+$G157,L156)</f>
        <v>245</v>
      </c>
      <c r="M157" s="48">
        <f ca="1" t="shared" si="750"/>
        <v>237</v>
      </c>
      <c r="N157" s="48">
        <f ca="1" t="shared" si="750"/>
        <v>238</v>
      </c>
      <c r="O157" s="79">
        <f ca="1" t="shared" ref="O157:Q157" si="751">+IF($H157=O$9,L157-$D157,0)</f>
        <v>8</v>
      </c>
      <c r="P157" s="79">
        <f ca="1" t="shared" si="751"/>
        <v>0</v>
      </c>
      <c r="Q157" s="79">
        <f ca="1" t="shared" si="751"/>
        <v>0</v>
      </c>
      <c r="R157" s="48">
        <f ca="1" t="shared" ref="R157:T157" si="752">+IF($H157=R$9,MAX(0,L157-$D157),0)*$AA157</f>
        <v>8</v>
      </c>
      <c r="S157" s="48">
        <f ca="1" t="shared" si="752"/>
        <v>0</v>
      </c>
      <c r="T157" s="48">
        <f ca="1" t="shared" si="752"/>
        <v>0</v>
      </c>
      <c r="U157" s="48">
        <f ca="1" t="shared" ref="U157:W157" si="753">IF($H157=U$9,MAX(I157-L156,0),0)*$AA157</f>
        <v>1</v>
      </c>
      <c r="V157" s="48">
        <f ca="1" t="shared" si="753"/>
        <v>0</v>
      </c>
      <c r="W157" s="48">
        <f ca="1" t="shared" si="753"/>
        <v>0</v>
      </c>
      <c r="Y157" s="1"/>
      <c r="AA157" s="119">
        <f ca="1" t="shared" si="16"/>
        <v>1</v>
      </c>
      <c r="AB157" s="36">
        <f ca="1" t="shared" si="17"/>
        <v>1</v>
      </c>
      <c r="AC157" s="118">
        <f ca="1" t="shared" si="18"/>
        <v>1</v>
      </c>
      <c r="AE157" s="1"/>
      <c r="AG157" s="133">
        <f ca="1">VLOOKUP(F157,'Data Sources'!$L$3:$N$6,3,0)</f>
        <v>5</v>
      </c>
      <c r="AH157" s="134">
        <f ca="1">VLOOKUP(F157,'Data Sources'!$L$3:$O$6,4,0)</f>
        <v>1.9</v>
      </c>
      <c r="AI157" s="135">
        <f ca="1" t="shared" si="663"/>
        <v>3.1</v>
      </c>
      <c r="AK157" s="1"/>
      <c r="AU157" s="1"/>
      <c r="AZ157" s="153"/>
      <c r="BA157" s="29"/>
      <c r="BB157" s="1"/>
      <c r="BG157" s="153"/>
      <c r="BH157" s="29"/>
      <c r="BI157" s="1"/>
      <c r="BN157" s="153"/>
      <c r="BO157" s="29"/>
      <c r="BP157" s="1"/>
    </row>
    <row r="158" ht="14.25" customHeight="1" spans="1:68">
      <c r="A158" s="55">
        <f t="shared" si="21"/>
        <v>148</v>
      </c>
      <c r="B158" s="56">
        <f ca="1" t="shared" si="7"/>
        <v>0.0699747376079567</v>
      </c>
      <c r="C158" s="56">
        <f ca="1">VLOOKUP(B158,'Data Sources'!$C:$E,3)</f>
        <v>1</v>
      </c>
      <c r="D158" s="57">
        <f ca="1" t="shared" si="8"/>
        <v>238</v>
      </c>
      <c r="E158" s="56">
        <f ca="1" t="shared" si="9"/>
        <v>0.218761105991387</v>
      </c>
      <c r="F158" s="56" t="str">
        <f ca="1">VLOOKUP(E158,'Data Sources'!$J$4:$O$6,3)</f>
        <v>Hot Coffee</v>
      </c>
      <c r="G158" s="56">
        <f ca="1">VLOOKUP(E158,'Data Sources'!$J$4:$O$6,4)</f>
        <v>2</v>
      </c>
      <c r="H158" s="58">
        <f ca="1" t="shared" si="10"/>
        <v>2</v>
      </c>
      <c r="I158" s="58">
        <f ca="1" t="shared" ref="I158:K158" si="754">IF($H158=I$9,MAX(L157,$D158),L157)</f>
        <v>245</v>
      </c>
      <c r="J158" s="58">
        <f ca="1" t="shared" si="754"/>
        <v>238</v>
      </c>
      <c r="K158" s="58">
        <f ca="1" t="shared" si="754"/>
        <v>238</v>
      </c>
      <c r="L158" s="48">
        <f ca="1" t="shared" ref="L158:N158" si="755">IF($H158=L$9,I158+$G158,L157)</f>
        <v>245</v>
      </c>
      <c r="M158" s="48">
        <f ca="1" t="shared" si="755"/>
        <v>240</v>
      </c>
      <c r="N158" s="48">
        <f ca="1" t="shared" si="755"/>
        <v>238</v>
      </c>
      <c r="O158" s="79">
        <f ca="1" t="shared" ref="O158:Q158" si="756">+IF($H158=O$9,L158-$D158,0)</f>
        <v>0</v>
      </c>
      <c r="P158" s="79">
        <f ca="1" t="shared" si="756"/>
        <v>2</v>
      </c>
      <c r="Q158" s="79">
        <f ca="1" t="shared" si="756"/>
        <v>0</v>
      </c>
      <c r="R158" s="55">
        <f ca="1" t="shared" ref="R158:T158" si="757">+IF($H158=R$9,MAX(0,L158-$D158),0)*$AA158</f>
        <v>0</v>
      </c>
      <c r="S158" s="55">
        <f ca="1" t="shared" si="757"/>
        <v>2</v>
      </c>
      <c r="T158" s="55">
        <f ca="1" t="shared" si="757"/>
        <v>0</v>
      </c>
      <c r="U158" s="55">
        <f ca="1" t="shared" ref="U158:W158" si="758">IF($H158=U$9,MAX(I158-L157,0),0)*$AA158</f>
        <v>0</v>
      </c>
      <c r="V158" s="55">
        <f ca="1" t="shared" si="758"/>
        <v>1</v>
      </c>
      <c r="W158" s="55">
        <f ca="1" t="shared" si="758"/>
        <v>0</v>
      </c>
      <c r="Y158" s="1"/>
      <c r="AA158" s="119">
        <f ca="1" t="shared" si="16"/>
        <v>1</v>
      </c>
      <c r="AB158" s="36">
        <f ca="1" t="shared" si="17"/>
        <v>2</v>
      </c>
      <c r="AC158" s="118">
        <f ca="1" t="shared" si="18"/>
        <v>1</v>
      </c>
      <c r="AE158" s="1"/>
      <c r="AG158" s="133">
        <f ca="1">VLOOKUP(F158,'Data Sources'!$L$3:$N$6,3,0)</f>
        <v>4</v>
      </c>
      <c r="AH158" s="134">
        <f ca="1">VLOOKUP(F158,'Data Sources'!$L$3:$O$6,4,0)</f>
        <v>1.2</v>
      </c>
      <c r="AI158" s="135">
        <f ca="1" t="shared" si="663"/>
        <v>2.8</v>
      </c>
      <c r="AK158" s="1"/>
      <c r="AU158" s="1"/>
      <c r="AZ158" s="153"/>
      <c r="BA158" s="29"/>
      <c r="BB158" s="1"/>
      <c r="BG158" s="153"/>
      <c r="BH158" s="29"/>
      <c r="BI158" s="1"/>
      <c r="BN158" s="153"/>
      <c r="BO158" s="29"/>
      <c r="BP158" s="1"/>
    </row>
    <row r="159" ht="14.25" customHeight="1" spans="1:68">
      <c r="A159" s="48">
        <f t="shared" si="21"/>
        <v>149</v>
      </c>
      <c r="B159" s="49">
        <f ca="1" t="shared" si="7"/>
        <v>0.737018304387889</v>
      </c>
      <c r="C159" s="49">
        <f ca="1">VLOOKUP(B159,'Data Sources'!$C:$E,3)</f>
        <v>2</v>
      </c>
      <c r="D159" s="59">
        <f ca="1" t="shared" si="8"/>
        <v>240</v>
      </c>
      <c r="E159" s="49">
        <f ca="1" t="shared" si="9"/>
        <v>0.338375590894199</v>
      </c>
      <c r="F159" s="49" t="str">
        <f ca="1">VLOOKUP(E159,'Data Sources'!$J$4:$O$6,3)</f>
        <v>Hot Coffee</v>
      </c>
      <c r="G159" s="49">
        <f ca="1">VLOOKUP(E159,'Data Sources'!$J$4:$O$6,4)</f>
        <v>2</v>
      </c>
      <c r="H159" s="54">
        <f ca="1" t="shared" si="10"/>
        <v>3</v>
      </c>
      <c r="I159" s="54">
        <f ca="1" t="shared" ref="I159:K159" si="759">IF($H159=I$9,MAX(L158,$D159),L158)</f>
        <v>245</v>
      </c>
      <c r="J159" s="54">
        <f ca="1" t="shared" si="759"/>
        <v>240</v>
      </c>
      <c r="K159" s="54">
        <f ca="1" t="shared" si="759"/>
        <v>240</v>
      </c>
      <c r="L159" s="48">
        <f ca="1" t="shared" ref="L159:N159" si="760">IF($H159=L$9,I159+$G159,L158)</f>
        <v>245</v>
      </c>
      <c r="M159" s="48">
        <f ca="1" t="shared" si="760"/>
        <v>240</v>
      </c>
      <c r="N159" s="48">
        <f ca="1" t="shared" si="760"/>
        <v>242</v>
      </c>
      <c r="O159" s="79">
        <f ca="1" t="shared" ref="O159:Q159" si="761">+IF($H159=O$9,L159-$D159,0)</f>
        <v>0</v>
      </c>
      <c r="P159" s="79">
        <f ca="1" t="shared" si="761"/>
        <v>0</v>
      </c>
      <c r="Q159" s="79">
        <f ca="1" t="shared" si="761"/>
        <v>2</v>
      </c>
      <c r="R159" s="48">
        <f ca="1" t="shared" ref="R159:T159" si="762">+IF($H159=R$9,MAX(0,L159-$D159),0)*$AA159</f>
        <v>0</v>
      </c>
      <c r="S159" s="48">
        <f ca="1" t="shared" si="762"/>
        <v>0</v>
      </c>
      <c r="T159" s="48">
        <f ca="1" t="shared" si="762"/>
        <v>2</v>
      </c>
      <c r="U159" s="48">
        <f ca="1" t="shared" ref="U159:W159" si="763">IF($H159=U$9,MAX(I159-L158,0),0)*$AA159</f>
        <v>0</v>
      </c>
      <c r="V159" s="48">
        <f ca="1" t="shared" si="763"/>
        <v>0</v>
      </c>
      <c r="W159" s="48">
        <f ca="1" t="shared" si="763"/>
        <v>2</v>
      </c>
      <c r="Y159" s="1"/>
      <c r="AA159" s="119">
        <f ca="1" t="shared" si="16"/>
        <v>1</v>
      </c>
      <c r="AB159" s="36">
        <f ca="1" t="shared" si="17"/>
        <v>3</v>
      </c>
      <c r="AC159" s="118">
        <f ca="1" t="shared" si="18"/>
        <v>1</v>
      </c>
      <c r="AE159" s="1"/>
      <c r="AG159" s="133">
        <f ca="1">VLOOKUP(F159,'Data Sources'!$L$3:$N$6,3,0)</f>
        <v>4</v>
      </c>
      <c r="AH159" s="134">
        <f ca="1">VLOOKUP(F159,'Data Sources'!$L$3:$O$6,4,0)</f>
        <v>1.2</v>
      </c>
      <c r="AI159" s="135">
        <f ca="1" t="shared" si="663"/>
        <v>2.8</v>
      </c>
      <c r="AK159" s="1"/>
      <c r="AU159" s="1"/>
      <c r="AZ159" s="153"/>
      <c r="BA159" s="29"/>
      <c r="BB159" s="1"/>
      <c r="BG159" s="153"/>
      <c r="BH159" s="29"/>
      <c r="BI159" s="1"/>
      <c r="BN159" s="153"/>
      <c r="BO159" s="29"/>
      <c r="BP159" s="1"/>
    </row>
    <row r="160" ht="14.25" customHeight="1" spans="1:68">
      <c r="A160" s="55">
        <f t="shared" si="21"/>
        <v>150</v>
      </c>
      <c r="B160" s="56">
        <f ca="1" t="shared" si="7"/>
        <v>0.573353943523367</v>
      </c>
      <c r="C160" s="56">
        <f ca="1">VLOOKUP(B160,'Data Sources'!$C:$E,3)</f>
        <v>2</v>
      </c>
      <c r="D160" s="57">
        <f ca="1" t="shared" si="8"/>
        <v>242</v>
      </c>
      <c r="E160" s="56">
        <f ca="1" t="shared" si="9"/>
        <v>0.685774619444901</v>
      </c>
      <c r="F160" s="56" t="str">
        <f ca="1">VLOOKUP(E160,'Data Sources'!$J$4:$O$6,3)</f>
        <v>Cold Coffee</v>
      </c>
      <c r="G160" s="56">
        <f ca="1">VLOOKUP(E160,'Data Sources'!$J$4:$O$6,4)</f>
        <v>5</v>
      </c>
      <c r="H160" s="58">
        <f ca="1" t="shared" si="10"/>
        <v>2</v>
      </c>
      <c r="I160" s="58">
        <f ca="1" t="shared" ref="I160:K160" si="764">IF($H160=I$9,MAX(L159,$D160),L159)</f>
        <v>245</v>
      </c>
      <c r="J160" s="58">
        <f ca="1" t="shared" si="764"/>
        <v>242</v>
      </c>
      <c r="K160" s="58">
        <f ca="1" t="shared" si="764"/>
        <v>242</v>
      </c>
      <c r="L160" s="48">
        <f ca="1" t="shared" ref="L160:N160" si="765">IF($H160=L$9,I160+$G160,L159)</f>
        <v>245</v>
      </c>
      <c r="M160" s="48">
        <f ca="1" t="shared" si="765"/>
        <v>247</v>
      </c>
      <c r="N160" s="48">
        <f ca="1" t="shared" si="765"/>
        <v>242</v>
      </c>
      <c r="O160" s="79">
        <f ca="1" t="shared" ref="O160:Q160" si="766">+IF($H160=O$9,L160-$D160,0)</f>
        <v>0</v>
      </c>
      <c r="P160" s="79">
        <f ca="1" t="shared" si="766"/>
        <v>5</v>
      </c>
      <c r="Q160" s="79">
        <f ca="1" t="shared" si="766"/>
        <v>0</v>
      </c>
      <c r="R160" s="55">
        <f ca="1" t="shared" ref="R160:T160" si="767">+IF($H160=R$9,MAX(0,L160-$D160),0)*$AA160</f>
        <v>0</v>
      </c>
      <c r="S160" s="55">
        <f ca="1" t="shared" si="767"/>
        <v>5</v>
      </c>
      <c r="T160" s="55">
        <f ca="1" t="shared" si="767"/>
        <v>0</v>
      </c>
      <c r="U160" s="55">
        <f ca="1" t="shared" ref="U160:W160" si="768">IF($H160=U$9,MAX(I160-L159,0),0)*$AA160</f>
        <v>0</v>
      </c>
      <c r="V160" s="55">
        <f ca="1" t="shared" si="768"/>
        <v>2</v>
      </c>
      <c r="W160" s="55">
        <f ca="1" t="shared" si="768"/>
        <v>0</v>
      </c>
      <c r="Y160" s="1"/>
      <c r="AA160" s="119">
        <f ca="1" t="shared" si="16"/>
        <v>1</v>
      </c>
      <c r="AB160" s="36">
        <f ca="1" t="shared" si="17"/>
        <v>2</v>
      </c>
      <c r="AC160" s="118">
        <f ca="1" t="shared" si="18"/>
        <v>1</v>
      </c>
      <c r="AE160" s="1"/>
      <c r="AG160" s="133">
        <f ca="1">VLOOKUP(F160,'Data Sources'!$L$3:$N$6,3,0)</f>
        <v>4</v>
      </c>
      <c r="AH160" s="134">
        <f ca="1">VLOOKUP(F160,'Data Sources'!$L$3:$O$6,4,0)</f>
        <v>1</v>
      </c>
      <c r="AI160" s="135">
        <f ca="1" t="shared" si="663"/>
        <v>3</v>
      </c>
      <c r="AK160" s="1"/>
      <c r="AU160" s="1"/>
      <c r="AZ160" s="153"/>
      <c r="BA160" s="29"/>
      <c r="BB160" s="1"/>
      <c r="BG160" s="153"/>
      <c r="BH160" s="29"/>
      <c r="BI160" s="1"/>
      <c r="BN160" s="153"/>
      <c r="BO160" s="29"/>
      <c r="BP160" s="1"/>
    </row>
    <row r="161" ht="14.25" customHeight="1" spans="1:68">
      <c r="A161" s="48">
        <f t="shared" si="21"/>
        <v>151</v>
      </c>
      <c r="B161" s="49">
        <f ca="1" t="shared" si="7"/>
        <v>0.832798448985505</v>
      </c>
      <c r="C161" s="49">
        <f ca="1">VLOOKUP(B161,'Data Sources'!$C:$E,3)</f>
        <v>2</v>
      </c>
      <c r="D161" s="59">
        <f ca="1" t="shared" si="8"/>
        <v>244</v>
      </c>
      <c r="E161" s="49">
        <f ca="1" t="shared" si="9"/>
        <v>0.98622330811757</v>
      </c>
      <c r="F161" s="49" t="str">
        <f ca="1">VLOOKUP(E161,'Data Sources'!$J$4:$O$6,3)</f>
        <v>Blended Drink</v>
      </c>
      <c r="G161" s="49">
        <f ca="1">VLOOKUP(E161,'Data Sources'!$J$4:$O$6,4)</f>
        <v>8</v>
      </c>
      <c r="H161" s="54">
        <f ca="1" t="shared" si="10"/>
        <v>3</v>
      </c>
      <c r="I161" s="54">
        <f ca="1" t="shared" ref="I161:K161" si="769">IF($H161=I$9,MAX(L160,$D161),L160)</f>
        <v>245</v>
      </c>
      <c r="J161" s="54">
        <f ca="1" t="shared" si="769"/>
        <v>247</v>
      </c>
      <c r="K161" s="54">
        <f ca="1" t="shared" si="769"/>
        <v>244</v>
      </c>
      <c r="L161" s="48">
        <f ca="1" t="shared" ref="L161:N161" si="770">IF($H161=L$9,I161+$G161,L160)</f>
        <v>245</v>
      </c>
      <c r="M161" s="48">
        <f ca="1" t="shared" si="770"/>
        <v>247</v>
      </c>
      <c r="N161" s="48">
        <f ca="1" t="shared" si="770"/>
        <v>252</v>
      </c>
      <c r="O161" s="79">
        <f ca="1" t="shared" ref="O161:Q161" si="771">+IF($H161=O$9,L161-$D161,0)</f>
        <v>0</v>
      </c>
      <c r="P161" s="79">
        <f ca="1" t="shared" si="771"/>
        <v>0</v>
      </c>
      <c r="Q161" s="79">
        <f ca="1" t="shared" si="771"/>
        <v>8</v>
      </c>
      <c r="R161" s="48">
        <f ca="1" t="shared" ref="R161:T161" si="772">+IF($H161=R$9,MAX(0,L161-$D161),0)*$AA161</f>
        <v>0</v>
      </c>
      <c r="S161" s="48">
        <f ca="1" t="shared" si="772"/>
        <v>0</v>
      </c>
      <c r="T161" s="48">
        <f ca="1" t="shared" si="772"/>
        <v>8</v>
      </c>
      <c r="U161" s="48">
        <f ca="1" t="shared" ref="U161:W161" si="773">IF($H161=U$9,MAX(I161-L160,0),0)*$AA161</f>
        <v>0</v>
      </c>
      <c r="V161" s="48">
        <f ca="1" t="shared" si="773"/>
        <v>0</v>
      </c>
      <c r="W161" s="48">
        <f ca="1" t="shared" si="773"/>
        <v>2</v>
      </c>
      <c r="Y161" s="1"/>
      <c r="AA161" s="119">
        <f ca="1" t="shared" si="16"/>
        <v>1</v>
      </c>
      <c r="AB161" s="36">
        <f ca="1" t="shared" si="17"/>
        <v>3</v>
      </c>
      <c r="AC161" s="118">
        <f ca="1" t="shared" si="18"/>
        <v>1</v>
      </c>
      <c r="AE161" s="1"/>
      <c r="AG161" s="133">
        <f ca="1">VLOOKUP(F161,'Data Sources'!$L$3:$N$6,3,0)</f>
        <v>5</v>
      </c>
      <c r="AH161" s="134">
        <f ca="1">VLOOKUP(F161,'Data Sources'!$L$3:$O$6,4,0)</f>
        <v>1.9</v>
      </c>
      <c r="AI161" s="135">
        <f ca="1" t="shared" si="663"/>
        <v>3.1</v>
      </c>
      <c r="AK161" s="1"/>
      <c r="AU161" s="1"/>
      <c r="AZ161" s="153"/>
      <c r="BA161" s="29"/>
      <c r="BB161" s="1"/>
      <c r="BG161" s="153"/>
      <c r="BH161" s="29"/>
      <c r="BI161" s="1"/>
      <c r="BN161" s="153"/>
      <c r="BO161" s="29"/>
      <c r="BP161" s="1"/>
    </row>
    <row r="162" ht="14.25" customHeight="1" spans="1:68">
      <c r="A162" s="55">
        <f t="shared" si="21"/>
        <v>152</v>
      </c>
      <c r="B162" s="56">
        <f ca="1" t="shared" si="7"/>
        <v>0.885427565670107</v>
      </c>
      <c r="C162" s="56">
        <f ca="1">VLOOKUP(B162,'Data Sources'!$C:$E,3)</f>
        <v>3</v>
      </c>
      <c r="D162" s="57">
        <f ca="1" t="shared" si="8"/>
        <v>247</v>
      </c>
      <c r="E162" s="56">
        <f ca="1" t="shared" si="9"/>
        <v>0.327946218894174</v>
      </c>
      <c r="F162" s="56" t="str">
        <f ca="1">VLOOKUP(E162,'Data Sources'!$J$4:$O$6,3)</f>
        <v>Hot Coffee</v>
      </c>
      <c r="G162" s="56">
        <f ca="1">VLOOKUP(E162,'Data Sources'!$J$4:$O$6,4)</f>
        <v>2</v>
      </c>
      <c r="H162" s="58">
        <f ca="1" t="shared" si="10"/>
        <v>1</v>
      </c>
      <c r="I162" s="58">
        <f ca="1" t="shared" ref="I162:K162" si="774">IF($H162=I$9,MAX(L161,$D162),L161)</f>
        <v>247</v>
      </c>
      <c r="J162" s="58">
        <f ca="1" t="shared" si="774"/>
        <v>247</v>
      </c>
      <c r="K162" s="58">
        <f ca="1" t="shared" si="774"/>
        <v>252</v>
      </c>
      <c r="L162" s="48">
        <f ca="1" t="shared" ref="L162:N162" si="775">IF($H162=L$9,I162+$G162,L161)</f>
        <v>249</v>
      </c>
      <c r="M162" s="48">
        <f ca="1" t="shared" si="775"/>
        <v>247</v>
      </c>
      <c r="N162" s="48">
        <f ca="1" t="shared" si="775"/>
        <v>252</v>
      </c>
      <c r="O162" s="79">
        <f ca="1" t="shared" ref="O162:Q162" si="776">+IF($H162=O$9,L162-$D162,0)</f>
        <v>2</v>
      </c>
      <c r="P162" s="79">
        <f ca="1" t="shared" si="776"/>
        <v>0</v>
      </c>
      <c r="Q162" s="79">
        <f ca="1" t="shared" si="776"/>
        <v>0</v>
      </c>
      <c r="R162" s="55">
        <f ca="1" t="shared" ref="R162:T162" si="777">+IF($H162=R$9,MAX(0,L162-$D162),0)*$AA162</f>
        <v>2</v>
      </c>
      <c r="S162" s="55">
        <f ca="1" t="shared" si="777"/>
        <v>0</v>
      </c>
      <c r="T162" s="55">
        <f ca="1" t="shared" si="777"/>
        <v>0</v>
      </c>
      <c r="U162" s="55">
        <f ca="1" t="shared" ref="U162:W162" si="778">IF($H162=U$9,MAX(I162-L161,0),0)*$AA162</f>
        <v>2</v>
      </c>
      <c r="V162" s="55">
        <f ca="1" t="shared" si="778"/>
        <v>0</v>
      </c>
      <c r="W162" s="55">
        <f ca="1" t="shared" si="778"/>
        <v>0</v>
      </c>
      <c r="Y162" s="1"/>
      <c r="AA162" s="119">
        <f ca="1" t="shared" si="16"/>
        <v>1</v>
      </c>
      <c r="AB162" s="36">
        <f ca="1" t="shared" si="17"/>
        <v>1</v>
      </c>
      <c r="AC162" s="118">
        <f ca="1" t="shared" si="18"/>
        <v>1</v>
      </c>
      <c r="AE162" s="1"/>
      <c r="AG162" s="133">
        <f ca="1">VLOOKUP(F162,'Data Sources'!$L$3:$N$6,3,0)</f>
        <v>4</v>
      </c>
      <c r="AH162" s="134">
        <f ca="1">VLOOKUP(F162,'Data Sources'!$L$3:$O$6,4,0)</f>
        <v>1.2</v>
      </c>
      <c r="AI162" s="135">
        <f ca="1" t="shared" si="663"/>
        <v>2.8</v>
      </c>
      <c r="AK162" s="1"/>
      <c r="AU162" s="1"/>
      <c r="AZ162" s="153"/>
      <c r="BA162" s="29"/>
      <c r="BB162" s="1"/>
      <c r="BG162" s="153"/>
      <c r="BH162" s="29"/>
      <c r="BI162" s="1"/>
      <c r="BN162" s="153"/>
      <c r="BO162" s="29"/>
      <c r="BP162" s="1"/>
    </row>
    <row r="163" ht="14.25" customHeight="1" spans="1:68">
      <c r="A163" s="48">
        <f t="shared" si="21"/>
        <v>153</v>
      </c>
      <c r="B163" s="49">
        <f ca="1" t="shared" si="7"/>
        <v>0.755884272844859</v>
      </c>
      <c r="C163" s="49">
        <f ca="1">VLOOKUP(B163,'Data Sources'!$C:$E,3)</f>
        <v>2</v>
      </c>
      <c r="D163" s="59">
        <f ca="1" t="shared" si="8"/>
        <v>249</v>
      </c>
      <c r="E163" s="49">
        <f ca="1" t="shared" si="9"/>
        <v>0.362842211046843</v>
      </c>
      <c r="F163" s="49" t="str">
        <f ca="1">VLOOKUP(E163,'Data Sources'!$J$4:$O$6,3)</f>
        <v>Hot Coffee</v>
      </c>
      <c r="G163" s="49">
        <f ca="1">VLOOKUP(E163,'Data Sources'!$J$4:$O$6,4)</f>
        <v>2</v>
      </c>
      <c r="H163" s="54">
        <f ca="1" t="shared" si="10"/>
        <v>2</v>
      </c>
      <c r="I163" s="54">
        <f ca="1" t="shared" ref="I163:K163" si="779">IF($H163=I$9,MAX(L162,$D163),L162)</f>
        <v>249</v>
      </c>
      <c r="J163" s="54">
        <f ca="1" t="shared" si="779"/>
        <v>249</v>
      </c>
      <c r="K163" s="54">
        <f ca="1" t="shared" si="779"/>
        <v>252</v>
      </c>
      <c r="L163" s="48">
        <f ca="1" t="shared" ref="L163:N163" si="780">IF($H163=L$9,I163+$G163,L162)</f>
        <v>249</v>
      </c>
      <c r="M163" s="48">
        <f ca="1" t="shared" si="780"/>
        <v>251</v>
      </c>
      <c r="N163" s="48">
        <f ca="1" t="shared" si="780"/>
        <v>252</v>
      </c>
      <c r="O163" s="79">
        <f ca="1" t="shared" ref="O163:Q163" si="781">+IF($H163=O$9,L163-$D163,0)</f>
        <v>0</v>
      </c>
      <c r="P163" s="79">
        <f ca="1" t="shared" si="781"/>
        <v>2</v>
      </c>
      <c r="Q163" s="79">
        <f ca="1" t="shared" si="781"/>
        <v>0</v>
      </c>
      <c r="R163" s="48">
        <f ca="1" t="shared" ref="R163:T163" si="782">+IF($H163=R$9,MAX(0,L163-$D163),0)*$AA163</f>
        <v>0</v>
      </c>
      <c r="S163" s="48">
        <f ca="1" t="shared" si="782"/>
        <v>2</v>
      </c>
      <c r="T163" s="48">
        <f ca="1" t="shared" si="782"/>
        <v>0</v>
      </c>
      <c r="U163" s="48">
        <f ca="1" t="shared" ref="U163:W163" si="783">IF($H163=U$9,MAX(I163-L162,0),0)*$AA163</f>
        <v>0</v>
      </c>
      <c r="V163" s="48">
        <f ca="1" t="shared" si="783"/>
        <v>2</v>
      </c>
      <c r="W163" s="48">
        <f ca="1" t="shared" si="783"/>
        <v>0</v>
      </c>
      <c r="Y163" s="1"/>
      <c r="AA163" s="119">
        <f ca="1" t="shared" si="16"/>
        <v>1</v>
      </c>
      <c r="AB163" s="36">
        <f ca="1" t="shared" si="17"/>
        <v>2</v>
      </c>
      <c r="AC163" s="118">
        <f ca="1" t="shared" si="18"/>
        <v>1</v>
      </c>
      <c r="AE163" s="1"/>
      <c r="AG163" s="133">
        <f ca="1">VLOOKUP(F163,'Data Sources'!$L$3:$N$6,3,0)</f>
        <v>4</v>
      </c>
      <c r="AH163" s="134">
        <f ca="1">VLOOKUP(F163,'Data Sources'!$L$3:$O$6,4,0)</f>
        <v>1.2</v>
      </c>
      <c r="AI163" s="135">
        <f ca="1" t="shared" si="663"/>
        <v>2.8</v>
      </c>
      <c r="AK163" s="1"/>
      <c r="AU163" s="1"/>
      <c r="AZ163" s="153"/>
      <c r="BA163" s="29"/>
      <c r="BB163" s="1"/>
      <c r="BG163" s="153"/>
      <c r="BH163" s="29"/>
      <c r="BI163" s="1"/>
      <c r="BN163" s="153"/>
      <c r="BO163" s="29"/>
      <c r="BP163" s="1"/>
    </row>
    <row r="164" ht="14.25" customHeight="1" spans="1:68">
      <c r="A164" s="55">
        <f t="shared" si="21"/>
        <v>154</v>
      </c>
      <c r="B164" s="56">
        <f ca="1" t="shared" si="7"/>
        <v>0.383812098957583</v>
      </c>
      <c r="C164" s="56">
        <f ca="1">VLOOKUP(B164,'Data Sources'!$C:$E,3)</f>
        <v>1</v>
      </c>
      <c r="D164" s="57">
        <f ca="1" t="shared" si="8"/>
        <v>250</v>
      </c>
      <c r="E164" s="56">
        <f ca="1" t="shared" si="9"/>
        <v>0.729835159126299</v>
      </c>
      <c r="F164" s="56" t="str">
        <f ca="1">VLOOKUP(E164,'Data Sources'!$J$4:$O$6,3)</f>
        <v>Blended Drink</v>
      </c>
      <c r="G164" s="56">
        <f ca="1">VLOOKUP(E164,'Data Sources'!$J$4:$O$6,4)</f>
        <v>8</v>
      </c>
      <c r="H164" s="58">
        <f ca="1" t="shared" si="10"/>
        <v>1</v>
      </c>
      <c r="I164" s="58">
        <f ca="1" t="shared" ref="I164:K164" si="784">IF($H164=I$9,MAX(L163,$D164),L163)</f>
        <v>250</v>
      </c>
      <c r="J164" s="58">
        <f ca="1" t="shared" si="784"/>
        <v>251</v>
      </c>
      <c r="K164" s="58">
        <f ca="1" t="shared" si="784"/>
        <v>252</v>
      </c>
      <c r="L164" s="48">
        <f ca="1" t="shared" ref="L164:N164" si="785">IF($H164=L$9,I164+$G164,L163)</f>
        <v>258</v>
      </c>
      <c r="M164" s="48">
        <f ca="1" t="shared" si="785"/>
        <v>251</v>
      </c>
      <c r="N164" s="48">
        <f ca="1" t="shared" si="785"/>
        <v>252</v>
      </c>
      <c r="O164" s="79">
        <f ca="1" t="shared" ref="O164:Q164" si="786">+IF($H164=O$9,L164-$D164,0)</f>
        <v>8</v>
      </c>
      <c r="P164" s="79">
        <f ca="1" t="shared" si="786"/>
        <v>0</v>
      </c>
      <c r="Q164" s="79">
        <f ca="1" t="shared" si="786"/>
        <v>0</v>
      </c>
      <c r="R164" s="55">
        <f ca="1" t="shared" ref="R164:T164" si="787">+IF($H164=R$9,MAX(0,L164-$D164),0)*$AA164</f>
        <v>8</v>
      </c>
      <c r="S164" s="55">
        <f ca="1" t="shared" si="787"/>
        <v>0</v>
      </c>
      <c r="T164" s="55">
        <f ca="1" t="shared" si="787"/>
        <v>0</v>
      </c>
      <c r="U164" s="55">
        <f ca="1" t="shared" ref="U164:W164" si="788">IF($H164=U$9,MAX(I164-L163,0),0)*$AA164</f>
        <v>1</v>
      </c>
      <c r="V164" s="55">
        <f ca="1" t="shared" si="788"/>
        <v>0</v>
      </c>
      <c r="W164" s="55">
        <f ca="1" t="shared" si="788"/>
        <v>0</v>
      </c>
      <c r="Y164" s="1"/>
      <c r="AA164" s="119">
        <f ca="1" t="shared" si="16"/>
        <v>1</v>
      </c>
      <c r="AB164" s="36">
        <f ca="1" t="shared" si="17"/>
        <v>1</v>
      </c>
      <c r="AC164" s="118">
        <f ca="1" t="shared" si="18"/>
        <v>1</v>
      </c>
      <c r="AE164" s="1"/>
      <c r="AG164" s="133">
        <f ca="1">VLOOKUP(F164,'Data Sources'!$L$3:$N$6,3,0)</f>
        <v>5</v>
      </c>
      <c r="AH164" s="134">
        <f ca="1">VLOOKUP(F164,'Data Sources'!$L$3:$O$6,4,0)</f>
        <v>1.9</v>
      </c>
      <c r="AI164" s="135">
        <f ca="1" t="shared" si="663"/>
        <v>3.1</v>
      </c>
      <c r="AK164" s="1"/>
      <c r="AU164" s="1"/>
      <c r="AZ164" s="153"/>
      <c r="BA164" s="29"/>
      <c r="BB164" s="1"/>
      <c r="BG164" s="153"/>
      <c r="BH164" s="29"/>
      <c r="BI164" s="1"/>
      <c r="BN164" s="153"/>
      <c r="BO164" s="29"/>
      <c r="BP164" s="1"/>
    </row>
    <row r="165" ht="14.25" customHeight="1" spans="1:68">
      <c r="A165" s="48">
        <f t="shared" si="21"/>
        <v>155</v>
      </c>
      <c r="B165" s="49">
        <f ca="1" t="shared" si="7"/>
        <v>0.807793079160193</v>
      </c>
      <c r="C165" s="49">
        <f ca="1">VLOOKUP(B165,'Data Sources'!$C:$E,3)</f>
        <v>2</v>
      </c>
      <c r="D165" s="59">
        <f ca="1" t="shared" si="8"/>
        <v>252</v>
      </c>
      <c r="E165" s="49">
        <f ca="1" t="shared" si="9"/>
        <v>0.709175778723095</v>
      </c>
      <c r="F165" s="49" t="str">
        <f ca="1">VLOOKUP(E165,'Data Sources'!$J$4:$O$6,3)</f>
        <v>Blended Drink</v>
      </c>
      <c r="G165" s="49">
        <f ca="1">VLOOKUP(E165,'Data Sources'!$J$4:$O$6,4)</f>
        <v>8</v>
      </c>
      <c r="H165" s="54">
        <f ca="1" t="shared" si="10"/>
        <v>2</v>
      </c>
      <c r="I165" s="54">
        <f ca="1" t="shared" ref="I165:K165" si="789">IF($H165=I$9,MAX(L164,$D165),L164)</f>
        <v>258</v>
      </c>
      <c r="J165" s="54">
        <f ca="1" t="shared" si="789"/>
        <v>252</v>
      </c>
      <c r="K165" s="54">
        <f ca="1" t="shared" si="789"/>
        <v>252</v>
      </c>
      <c r="L165" s="48">
        <f ca="1" t="shared" ref="L165:N165" si="790">IF($H165=L$9,I165+$G165,L164)</f>
        <v>258</v>
      </c>
      <c r="M165" s="48">
        <f ca="1" t="shared" si="790"/>
        <v>260</v>
      </c>
      <c r="N165" s="48">
        <f ca="1" t="shared" si="790"/>
        <v>252</v>
      </c>
      <c r="O165" s="79">
        <f ca="1" t="shared" ref="O165:Q165" si="791">+IF($H165=O$9,L165-$D165,0)</f>
        <v>0</v>
      </c>
      <c r="P165" s="79">
        <f ca="1" t="shared" si="791"/>
        <v>8</v>
      </c>
      <c r="Q165" s="79">
        <f ca="1" t="shared" si="791"/>
        <v>0</v>
      </c>
      <c r="R165" s="48">
        <f ca="1" t="shared" ref="R165:T165" si="792">+IF($H165=R$9,MAX(0,L165-$D165),0)*$AA165</f>
        <v>0</v>
      </c>
      <c r="S165" s="48">
        <f ca="1" t="shared" si="792"/>
        <v>8</v>
      </c>
      <c r="T165" s="48">
        <f ca="1" t="shared" si="792"/>
        <v>0</v>
      </c>
      <c r="U165" s="48">
        <f ca="1" t="shared" ref="U165:W165" si="793">IF($H165=U$9,MAX(I165-L164,0),0)*$AA165</f>
        <v>0</v>
      </c>
      <c r="V165" s="48">
        <f ca="1" t="shared" si="793"/>
        <v>1</v>
      </c>
      <c r="W165" s="48">
        <f ca="1" t="shared" si="793"/>
        <v>0</v>
      </c>
      <c r="Y165" s="1"/>
      <c r="AA165" s="119">
        <f ca="1" t="shared" si="16"/>
        <v>1</v>
      </c>
      <c r="AB165" s="36">
        <f ca="1" t="shared" si="17"/>
        <v>2</v>
      </c>
      <c r="AC165" s="118">
        <f ca="1" t="shared" si="18"/>
        <v>1</v>
      </c>
      <c r="AE165" s="1"/>
      <c r="AG165" s="133">
        <f ca="1">VLOOKUP(F165,'Data Sources'!$L$3:$N$6,3,0)</f>
        <v>5</v>
      </c>
      <c r="AH165" s="134">
        <f ca="1">VLOOKUP(F165,'Data Sources'!$L$3:$O$6,4,0)</f>
        <v>1.9</v>
      </c>
      <c r="AI165" s="135">
        <f ca="1" t="shared" si="663"/>
        <v>3.1</v>
      </c>
      <c r="AK165" s="1"/>
      <c r="AU165" s="1"/>
      <c r="AZ165" s="153"/>
      <c r="BA165" s="29"/>
      <c r="BB165" s="1"/>
      <c r="BG165" s="153"/>
      <c r="BH165" s="29"/>
      <c r="BI165" s="1"/>
      <c r="BN165" s="153"/>
      <c r="BO165" s="29"/>
      <c r="BP165" s="1"/>
    </row>
    <row r="166" ht="14.25" customHeight="1" spans="1:68">
      <c r="A166" s="55">
        <f t="shared" si="21"/>
        <v>156</v>
      </c>
      <c r="B166" s="56">
        <f ca="1" t="shared" si="7"/>
        <v>0.532880642570036</v>
      </c>
      <c r="C166" s="56">
        <f ca="1">VLOOKUP(B166,'Data Sources'!$C:$E,3)</f>
        <v>2</v>
      </c>
      <c r="D166" s="57">
        <f ca="1" t="shared" si="8"/>
        <v>254</v>
      </c>
      <c r="E166" s="56">
        <f ca="1" t="shared" si="9"/>
        <v>0.114561600192428</v>
      </c>
      <c r="F166" s="56" t="str">
        <f ca="1">VLOOKUP(E166,'Data Sources'!$J$4:$O$6,3)</f>
        <v>Hot Coffee</v>
      </c>
      <c r="G166" s="56">
        <f ca="1">VLOOKUP(E166,'Data Sources'!$J$4:$O$6,4)</f>
        <v>2</v>
      </c>
      <c r="H166" s="58">
        <f ca="1" t="shared" si="10"/>
        <v>3</v>
      </c>
      <c r="I166" s="58">
        <f ca="1" t="shared" ref="I166:K166" si="794">IF($H166=I$9,MAX(L165,$D166),L165)</f>
        <v>258</v>
      </c>
      <c r="J166" s="58">
        <f ca="1" t="shared" si="794"/>
        <v>260</v>
      </c>
      <c r="K166" s="58">
        <f ca="1" t="shared" si="794"/>
        <v>254</v>
      </c>
      <c r="L166" s="48">
        <f ca="1" t="shared" ref="L166:N166" si="795">IF($H166=L$9,I166+$G166,L165)</f>
        <v>258</v>
      </c>
      <c r="M166" s="48">
        <f ca="1" t="shared" si="795"/>
        <v>260</v>
      </c>
      <c r="N166" s="48">
        <f ca="1" t="shared" si="795"/>
        <v>256</v>
      </c>
      <c r="O166" s="79">
        <f ca="1" t="shared" ref="O166:Q166" si="796">+IF($H166=O$9,L166-$D166,0)</f>
        <v>0</v>
      </c>
      <c r="P166" s="79">
        <f ca="1" t="shared" si="796"/>
        <v>0</v>
      </c>
      <c r="Q166" s="79">
        <f ca="1" t="shared" si="796"/>
        <v>2</v>
      </c>
      <c r="R166" s="55">
        <f ca="1" t="shared" ref="R166:T166" si="797">+IF($H166=R$9,MAX(0,L166-$D166),0)*$AA166</f>
        <v>0</v>
      </c>
      <c r="S166" s="55">
        <f ca="1" t="shared" si="797"/>
        <v>0</v>
      </c>
      <c r="T166" s="55">
        <f ca="1" t="shared" si="797"/>
        <v>2</v>
      </c>
      <c r="U166" s="55">
        <f ca="1" t="shared" ref="U166:W166" si="798">IF($H166=U$9,MAX(I166-L165,0),0)*$AA166</f>
        <v>0</v>
      </c>
      <c r="V166" s="55">
        <f ca="1" t="shared" si="798"/>
        <v>0</v>
      </c>
      <c r="W166" s="55">
        <f ca="1" t="shared" si="798"/>
        <v>2</v>
      </c>
      <c r="Y166" s="1"/>
      <c r="AA166" s="119">
        <f ca="1" t="shared" si="16"/>
        <v>1</v>
      </c>
      <c r="AB166" s="36">
        <f ca="1" t="shared" si="17"/>
        <v>3</v>
      </c>
      <c r="AC166" s="118">
        <f ca="1" t="shared" si="18"/>
        <v>1</v>
      </c>
      <c r="AE166" s="1"/>
      <c r="AG166" s="133">
        <f ca="1">VLOOKUP(F166,'Data Sources'!$L$3:$N$6,3,0)</f>
        <v>4</v>
      </c>
      <c r="AH166" s="134">
        <f ca="1">VLOOKUP(F166,'Data Sources'!$L$3:$O$6,4,0)</f>
        <v>1.2</v>
      </c>
      <c r="AI166" s="135">
        <f ca="1" t="shared" si="663"/>
        <v>2.8</v>
      </c>
      <c r="AK166" s="1"/>
      <c r="AU166" s="1"/>
      <c r="AZ166" s="153"/>
      <c r="BA166" s="29"/>
      <c r="BB166" s="1"/>
      <c r="BG166" s="153"/>
      <c r="BH166" s="29"/>
      <c r="BI166" s="1"/>
      <c r="BN166" s="153"/>
      <c r="BO166" s="29"/>
      <c r="BP166" s="1"/>
    </row>
    <row r="167" ht="14.25" customHeight="1" spans="1:68">
      <c r="A167" s="48">
        <f t="shared" si="21"/>
        <v>157</v>
      </c>
      <c r="B167" s="49">
        <f ca="1" t="shared" si="7"/>
        <v>0.457384634811184</v>
      </c>
      <c r="C167" s="49">
        <f ca="1">VLOOKUP(B167,'Data Sources'!$C:$E,3)</f>
        <v>1</v>
      </c>
      <c r="D167" s="59">
        <f ca="1" t="shared" si="8"/>
        <v>255</v>
      </c>
      <c r="E167" s="49">
        <f ca="1" t="shared" si="9"/>
        <v>0.647720907873494</v>
      </c>
      <c r="F167" s="49" t="str">
        <f ca="1">VLOOKUP(E167,'Data Sources'!$J$4:$O$6,3)</f>
        <v>Cold Coffee</v>
      </c>
      <c r="G167" s="49">
        <f ca="1">VLOOKUP(E167,'Data Sources'!$J$4:$O$6,4)</f>
        <v>5</v>
      </c>
      <c r="H167" s="54">
        <f ca="1" t="shared" si="10"/>
        <v>3</v>
      </c>
      <c r="I167" s="54">
        <f ca="1" t="shared" ref="I167:K167" si="799">IF($H167=I$9,MAX(L166,$D167),L166)</f>
        <v>258</v>
      </c>
      <c r="J167" s="54">
        <f ca="1" t="shared" si="799"/>
        <v>260</v>
      </c>
      <c r="K167" s="54">
        <f ca="1" t="shared" si="799"/>
        <v>256</v>
      </c>
      <c r="L167" s="48">
        <f ca="1" t="shared" ref="L167:N167" si="800">IF($H167=L$9,I167+$G167,L166)</f>
        <v>258</v>
      </c>
      <c r="M167" s="48">
        <f ca="1" t="shared" si="800"/>
        <v>260</v>
      </c>
      <c r="N167" s="48">
        <f ca="1" t="shared" si="800"/>
        <v>261</v>
      </c>
      <c r="O167" s="79">
        <f ca="1" t="shared" ref="O167:Q167" si="801">+IF($H167=O$9,L167-$D167,0)</f>
        <v>0</v>
      </c>
      <c r="P167" s="79">
        <f ca="1" t="shared" si="801"/>
        <v>0</v>
      </c>
      <c r="Q167" s="79">
        <f ca="1" t="shared" si="801"/>
        <v>6</v>
      </c>
      <c r="R167" s="48">
        <f ca="1" t="shared" ref="R167:T167" si="802">+IF($H167=R$9,MAX(0,L167-$D167),0)*$AA167</f>
        <v>0</v>
      </c>
      <c r="S167" s="48">
        <f ca="1" t="shared" si="802"/>
        <v>0</v>
      </c>
      <c r="T167" s="48">
        <f ca="1" t="shared" si="802"/>
        <v>6</v>
      </c>
      <c r="U167" s="48">
        <f ca="1" t="shared" ref="U167:W167" si="803">IF($H167=U$9,MAX(I167-L166,0),0)*$AA167</f>
        <v>0</v>
      </c>
      <c r="V167" s="48">
        <f ca="1" t="shared" si="803"/>
        <v>0</v>
      </c>
      <c r="W167" s="48">
        <f ca="1" t="shared" si="803"/>
        <v>0</v>
      </c>
      <c r="Y167" s="1"/>
      <c r="AA167" s="119">
        <f ca="1" t="shared" si="16"/>
        <v>1</v>
      </c>
      <c r="AB167" s="36">
        <f ca="1" t="shared" si="17"/>
        <v>3</v>
      </c>
      <c r="AC167" s="118">
        <f ca="1" t="shared" si="18"/>
        <v>1</v>
      </c>
      <c r="AE167" s="1"/>
      <c r="AG167" s="133">
        <f ca="1">VLOOKUP(F167,'Data Sources'!$L$3:$N$6,3,0)</f>
        <v>4</v>
      </c>
      <c r="AH167" s="134">
        <f ca="1">VLOOKUP(F167,'Data Sources'!$L$3:$O$6,4,0)</f>
        <v>1</v>
      </c>
      <c r="AI167" s="135">
        <f ca="1" t="shared" si="663"/>
        <v>3</v>
      </c>
      <c r="AK167" s="1"/>
      <c r="AU167" s="1"/>
      <c r="AZ167" s="153"/>
      <c r="BA167" s="29"/>
      <c r="BB167" s="1"/>
      <c r="BG167" s="153"/>
      <c r="BH167" s="29"/>
      <c r="BI167" s="1"/>
      <c r="BN167" s="153"/>
      <c r="BO167" s="29"/>
      <c r="BP167" s="1"/>
    </row>
    <row r="168" ht="14.25" customHeight="1" spans="1:68">
      <c r="A168" s="55">
        <f t="shared" si="21"/>
        <v>158</v>
      </c>
      <c r="B168" s="56">
        <f ca="1" t="shared" si="7"/>
        <v>0.775256116183947</v>
      </c>
      <c r="C168" s="56">
        <f ca="1">VLOOKUP(B168,'Data Sources'!$C:$E,3)</f>
        <v>2</v>
      </c>
      <c r="D168" s="57">
        <f ca="1" t="shared" si="8"/>
        <v>257</v>
      </c>
      <c r="E168" s="56">
        <f ca="1" t="shared" si="9"/>
        <v>0.823113408396155</v>
      </c>
      <c r="F168" s="56" t="str">
        <f ca="1">VLOOKUP(E168,'Data Sources'!$J$4:$O$6,3)</f>
        <v>Blended Drink</v>
      </c>
      <c r="G168" s="56">
        <f ca="1">VLOOKUP(E168,'Data Sources'!$J$4:$O$6,4)</f>
        <v>8</v>
      </c>
      <c r="H168" s="58">
        <f ca="1" t="shared" si="10"/>
        <v>1</v>
      </c>
      <c r="I168" s="58">
        <f ca="1" t="shared" ref="I168:K168" si="804">IF($H168=I$9,MAX(L167,$D168),L167)</f>
        <v>258</v>
      </c>
      <c r="J168" s="58">
        <f ca="1" t="shared" si="804"/>
        <v>260</v>
      </c>
      <c r="K168" s="58">
        <f ca="1" t="shared" si="804"/>
        <v>261</v>
      </c>
      <c r="L168" s="48">
        <f ca="1" t="shared" ref="L168:N168" si="805">IF($H168=L$9,I168+$G168,L167)</f>
        <v>266</v>
      </c>
      <c r="M168" s="48">
        <f ca="1" t="shared" si="805"/>
        <v>260</v>
      </c>
      <c r="N168" s="48">
        <f ca="1" t="shared" si="805"/>
        <v>261</v>
      </c>
      <c r="O168" s="79">
        <f ca="1" t="shared" ref="O168:Q168" si="806">+IF($H168=O$9,L168-$D168,0)</f>
        <v>9</v>
      </c>
      <c r="P168" s="79">
        <f ca="1" t="shared" si="806"/>
        <v>0</v>
      </c>
      <c r="Q168" s="79">
        <f ca="1" t="shared" si="806"/>
        <v>0</v>
      </c>
      <c r="R168" s="55">
        <f ca="1" t="shared" ref="R168:T168" si="807">+IF($H168=R$9,MAX(0,L168-$D168),0)*$AA168</f>
        <v>9</v>
      </c>
      <c r="S168" s="55">
        <f ca="1" t="shared" si="807"/>
        <v>0</v>
      </c>
      <c r="T168" s="55">
        <f ca="1" t="shared" si="807"/>
        <v>0</v>
      </c>
      <c r="U168" s="55">
        <f ca="1" t="shared" ref="U168:W168" si="808">IF($H168=U$9,MAX(I168-L167,0),0)*$AA168</f>
        <v>0</v>
      </c>
      <c r="V168" s="55">
        <f ca="1" t="shared" si="808"/>
        <v>0</v>
      </c>
      <c r="W168" s="55">
        <f ca="1" t="shared" si="808"/>
        <v>0</v>
      </c>
      <c r="Y168" s="1"/>
      <c r="AA168" s="119">
        <f ca="1" t="shared" si="16"/>
        <v>1</v>
      </c>
      <c r="AB168" s="36">
        <f ca="1" t="shared" si="17"/>
        <v>1</v>
      </c>
      <c r="AC168" s="118">
        <f ca="1" t="shared" si="18"/>
        <v>1</v>
      </c>
      <c r="AE168" s="1"/>
      <c r="AG168" s="133">
        <f ca="1">VLOOKUP(F168,'Data Sources'!$L$3:$N$6,3,0)</f>
        <v>5</v>
      </c>
      <c r="AH168" s="134">
        <f ca="1">VLOOKUP(F168,'Data Sources'!$L$3:$O$6,4,0)</f>
        <v>1.9</v>
      </c>
      <c r="AI168" s="135">
        <f ca="1" t="shared" si="663"/>
        <v>3.1</v>
      </c>
      <c r="AK168" s="1"/>
      <c r="AU168" s="1"/>
      <c r="AZ168" s="153"/>
      <c r="BA168" s="29"/>
      <c r="BB168" s="1"/>
      <c r="BG168" s="153"/>
      <c r="BH168" s="29"/>
      <c r="BI168" s="1"/>
      <c r="BN168" s="153"/>
      <c r="BO168" s="29"/>
      <c r="BP168" s="1"/>
    </row>
    <row r="169" ht="14.25" customHeight="1" spans="1:68">
      <c r="A169" s="48">
        <f t="shared" si="21"/>
        <v>159</v>
      </c>
      <c r="B169" s="49">
        <f ca="1" t="shared" si="7"/>
        <v>0.998201542223457</v>
      </c>
      <c r="C169" s="49">
        <f ca="1">VLOOKUP(B169,'Data Sources'!$C:$E,3)</f>
        <v>4</v>
      </c>
      <c r="D169" s="59">
        <f ca="1" t="shared" si="8"/>
        <v>261</v>
      </c>
      <c r="E169" s="49">
        <f ca="1" t="shared" si="9"/>
        <v>0.873520177245274</v>
      </c>
      <c r="F169" s="49" t="str">
        <f ca="1">VLOOKUP(E169,'Data Sources'!$J$4:$O$6,3)</f>
        <v>Blended Drink</v>
      </c>
      <c r="G169" s="49">
        <f ca="1">VLOOKUP(E169,'Data Sources'!$J$4:$O$6,4)</f>
        <v>8</v>
      </c>
      <c r="H169" s="54">
        <f ca="1" t="shared" si="10"/>
        <v>2</v>
      </c>
      <c r="I169" s="54">
        <f ca="1" t="shared" ref="I169:K169" si="809">IF($H169=I$9,MAX(L168,$D169),L168)</f>
        <v>266</v>
      </c>
      <c r="J169" s="54">
        <f ca="1" t="shared" si="809"/>
        <v>261</v>
      </c>
      <c r="K169" s="54">
        <f ca="1" t="shared" si="809"/>
        <v>261</v>
      </c>
      <c r="L169" s="48">
        <f ca="1" t="shared" ref="L169:N169" si="810">IF($H169=L$9,I169+$G169,L168)</f>
        <v>266</v>
      </c>
      <c r="M169" s="48">
        <f ca="1" t="shared" si="810"/>
        <v>269</v>
      </c>
      <c r="N169" s="48">
        <f ca="1" t="shared" si="810"/>
        <v>261</v>
      </c>
      <c r="O169" s="79">
        <f ca="1" t="shared" ref="O169:Q169" si="811">+IF($H169=O$9,L169-$D169,0)</f>
        <v>0</v>
      </c>
      <c r="P169" s="79">
        <f ca="1" t="shared" si="811"/>
        <v>8</v>
      </c>
      <c r="Q169" s="79">
        <f ca="1" t="shared" si="811"/>
        <v>0</v>
      </c>
      <c r="R169" s="48">
        <f ca="1" t="shared" ref="R169:T169" si="812">+IF($H169=R$9,MAX(0,L169-$D169),0)*$AA169</f>
        <v>0</v>
      </c>
      <c r="S169" s="48">
        <f ca="1" t="shared" si="812"/>
        <v>8</v>
      </c>
      <c r="T169" s="48">
        <f ca="1" t="shared" si="812"/>
        <v>0</v>
      </c>
      <c r="U169" s="48">
        <f ca="1" t="shared" ref="U169:W169" si="813">IF($H169=U$9,MAX(I169-L168,0),0)*$AA169</f>
        <v>0</v>
      </c>
      <c r="V169" s="48">
        <f ca="1" t="shared" si="813"/>
        <v>1</v>
      </c>
      <c r="W169" s="48">
        <f ca="1" t="shared" si="813"/>
        <v>0</v>
      </c>
      <c r="Y169" s="1"/>
      <c r="AA169" s="119">
        <f ca="1" t="shared" si="16"/>
        <v>1</v>
      </c>
      <c r="AB169" s="36">
        <f ca="1" t="shared" si="17"/>
        <v>2</v>
      </c>
      <c r="AC169" s="118">
        <f ca="1" t="shared" si="18"/>
        <v>1</v>
      </c>
      <c r="AE169" s="1"/>
      <c r="AG169" s="133">
        <f ca="1">VLOOKUP(F169,'Data Sources'!$L$3:$N$6,3,0)</f>
        <v>5</v>
      </c>
      <c r="AH169" s="134">
        <f ca="1">VLOOKUP(F169,'Data Sources'!$L$3:$O$6,4,0)</f>
        <v>1.9</v>
      </c>
      <c r="AI169" s="135">
        <f ca="1" t="shared" si="663"/>
        <v>3.1</v>
      </c>
      <c r="AK169" s="1"/>
      <c r="AU169" s="1"/>
      <c r="AZ169" s="153"/>
      <c r="BA169" s="29"/>
      <c r="BB169" s="1"/>
      <c r="BG169" s="153"/>
      <c r="BH169" s="29"/>
      <c r="BI169" s="1"/>
      <c r="BN169" s="153"/>
      <c r="BO169" s="29"/>
      <c r="BP169" s="1"/>
    </row>
    <row r="170" ht="14.25" customHeight="1" spans="1:68">
      <c r="A170" s="55">
        <f t="shared" si="21"/>
        <v>160</v>
      </c>
      <c r="B170" s="56">
        <f ca="1" t="shared" si="7"/>
        <v>0.740564172190538</v>
      </c>
      <c r="C170" s="56">
        <f ca="1">VLOOKUP(B170,'Data Sources'!$C:$E,3)</f>
        <v>2</v>
      </c>
      <c r="D170" s="57">
        <f ca="1" t="shared" si="8"/>
        <v>263</v>
      </c>
      <c r="E170" s="56">
        <f ca="1" t="shared" si="9"/>
        <v>0.728216764272293</v>
      </c>
      <c r="F170" s="56" t="str">
        <f ca="1">VLOOKUP(E170,'Data Sources'!$J$4:$O$6,3)</f>
        <v>Blended Drink</v>
      </c>
      <c r="G170" s="56">
        <f ca="1">VLOOKUP(E170,'Data Sources'!$J$4:$O$6,4)</f>
        <v>8</v>
      </c>
      <c r="H170" s="58">
        <f ca="1" t="shared" si="10"/>
        <v>3</v>
      </c>
      <c r="I170" s="58">
        <f ca="1" t="shared" ref="I170:K170" si="814">IF($H170=I$9,MAX(L169,$D170),L169)</f>
        <v>266</v>
      </c>
      <c r="J170" s="58">
        <f ca="1" t="shared" si="814"/>
        <v>269</v>
      </c>
      <c r="K170" s="58">
        <f ca="1" t="shared" si="814"/>
        <v>263</v>
      </c>
      <c r="L170" s="48">
        <f ca="1" t="shared" ref="L170:N170" si="815">IF($H170=L$9,I170+$G170,L169)</f>
        <v>266</v>
      </c>
      <c r="M170" s="48">
        <f ca="1" t="shared" si="815"/>
        <v>269</v>
      </c>
      <c r="N170" s="48">
        <f ca="1" t="shared" si="815"/>
        <v>271</v>
      </c>
      <c r="O170" s="79">
        <f ca="1" t="shared" ref="O170:Q170" si="816">+IF($H170=O$9,L170-$D170,0)</f>
        <v>0</v>
      </c>
      <c r="P170" s="79">
        <f ca="1" t="shared" si="816"/>
        <v>0</v>
      </c>
      <c r="Q170" s="79">
        <f ca="1" t="shared" si="816"/>
        <v>8</v>
      </c>
      <c r="R170" s="55">
        <f ca="1" t="shared" ref="R170:T170" si="817">+IF($H170=R$9,MAX(0,L170-$D170),0)*$AA170</f>
        <v>0</v>
      </c>
      <c r="S170" s="55">
        <f ca="1" t="shared" si="817"/>
        <v>0</v>
      </c>
      <c r="T170" s="55">
        <f ca="1" t="shared" si="817"/>
        <v>8</v>
      </c>
      <c r="U170" s="55">
        <f ca="1" t="shared" ref="U170:W170" si="818">IF($H170=U$9,MAX(I170-L169,0),0)*$AA170</f>
        <v>0</v>
      </c>
      <c r="V170" s="55">
        <f ca="1" t="shared" si="818"/>
        <v>0</v>
      </c>
      <c r="W170" s="55">
        <f ca="1" t="shared" si="818"/>
        <v>2</v>
      </c>
      <c r="Y170" s="1"/>
      <c r="AA170" s="119">
        <f ca="1" t="shared" si="16"/>
        <v>1</v>
      </c>
      <c r="AB170" s="36">
        <f ca="1" t="shared" si="17"/>
        <v>3</v>
      </c>
      <c r="AC170" s="118">
        <f ca="1" t="shared" si="18"/>
        <v>1</v>
      </c>
      <c r="AE170" s="1"/>
      <c r="AG170" s="133">
        <f ca="1">VLOOKUP(F170,'Data Sources'!$L$3:$N$6,3,0)</f>
        <v>5</v>
      </c>
      <c r="AH170" s="134">
        <f ca="1">VLOOKUP(F170,'Data Sources'!$L$3:$O$6,4,0)</f>
        <v>1.9</v>
      </c>
      <c r="AI170" s="135">
        <f ca="1" t="shared" si="663"/>
        <v>3.1</v>
      </c>
      <c r="AK170" s="1"/>
      <c r="AU170" s="1"/>
      <c r="AZ170" s="153"/>
      <c r="BA170" s="29"/>
      <c r="BB170" s="1"/>
      <c r="BG170" s="153"/>
      <c r="BH170" s="29"/>
      <c r="BI170" s="1"/>
      <c r="BN170" s="153"/>
      <c r="BO170" s="29"/>
      <c r="BP170" s="1"/>
    </row>
    <row r="171" ht="14.25" customHeight="1" spans="1:68">
      <c r="A171" s="48">
        <f t="shared" si="21"/>
        <v>161</v>
      </c>
      <c r="B171" s="49">
        <f ca="1" t="shared" si="7"/>
        <v>0.727949742368037</v>
      </c>
      <c r="C171" s="49">
        <f ca="1">VLOOKUP(B171,'Data Sources'!$C:$E,3)</f>
        <v>2</v>
      </c>
      <c r="D171" s="59">
        <f ca="1" t="shared" si="8"/>
        <v>265</v>
      </c>
      <c r="E171" s="49">
        <f ca="1" t="shared" si="9"/>
        <v>0.871995948525941</v>
      </c>
      <c r="F171" s="49" t="str">
        <f ca="1">VLOOKUP(E171,'Data Sources'!$J$4:$O$6,3)</f>
        <v>Blended Drink</v>
      </c>
      <c r="G171" s="49">
        <f ca="1">VLOOKUP(E171,'Data Sources'!$J$4:$O$6,4)</f>
        <v>8</v>
      </c>
      <c r="H171" s="54">
        <f ca="1" t="shared" si="10"/>
        <v>1</v>
      </c>
      <c r="I171" s="54">
        <f ca="1" t="shared" ref="I171:K171" si="819">IF($H171=I$9,MAX(L170,$D171),L170)</f>
        <v>266</v>
      </c>
      <c r="J171" s="54">
        <f ca="1" t="shared" si="819"/>
        <v>269</v>
      </c>
      <c r="K171" s="54">
        <f ca="1" t="shared" si="819"/>
        <v>271</v>
      </c>
      <c r="L171" s="48">
        <f ca="1" t="shared" ref="L171:N171" si="820">IF($H171=L$9,I171+$G171,L170)</f>
        <v>274</v>
      </c>
      <c r="M171" s="48">
        <f ca="1" t="shared" si="820"/>
        <v>269</v>
      </c>
      <c r="N171" s="48">
        <f ca="1" t="shared" si="820"/>
        <v>271</v>
      </c>
      <c r="O171" s="79">
        <f ca="1" t="shared" ref="O171:Q171" si="821">+IF($H171=O$9,L171-$D171,0)</f>
        <v>9</v>
      </c>
      <c r="P171" s="79">
        <f ca="1" t="shared" si="821"/>
        <v>0</v>
      </c>
      <c r="Q171" s="79">
        <f ca="1" t="shared" si="821"/>
        <v>0</v>
      </c>
      <c r="R171" s="48">
        <f ca="1" t="shared" ref="R171:T171" si="822">+IF($H171=R$9,MAX(0,L171-$D171),0)*$AA171</f>
        <v>9</v>
      </c>
      <c r="S171" s="48">
        <f ca="1" t="shared" si="822"/>
        <v>0</v>
      </c>
      <c r="T171" s="48">
        <f ca="1" t="shared" si="822"/>
        <v>0</v>
      </c>
      <c r="U171" s="48">
        <f ca="1" t="shared" ref="U171:W171" si="823">IF($H171=U$9,MAX(I171-L170,0),0)*$AA171</f>
        <v>0</v>
      </c>
      <c r="V171" s="48">
        <f ca="1" t="shared" si="823"/>
        <v>0</v>
      </c>
      <c r="W171" s="48">
        <f ca="1" t="shared" si="823"/>
        <v>0</v>
      </c>
      <c r="Y171" s="1"/>
      <c r="AA171" s="119">
        <f ca="1" t="shared" si="16"/>
        <v>1</v>
      </c>
      <c r="AB171" s="36">
        <f ca="1" t="shared" si="17"/>
        <v>1</v>
      </c>
      <c r="AC171" s="118">
        <f ca="1" t="shared" si="18"/>
        <v>1</v>
      </c>
      <c r="AE171" s="1"/>
      <c r="AG171" s="133">
        <f ca="1">VLOOKUP(F171,'Data Sources'!$L$3:$N$6,3,0)</f>
        <v>5</v>
      </c>
      <c r="AH171" s="134">
        <f ca="1">VLOOKUP(F171,'Data Sources'!$L$3:$O$6,4,0)</f>
        <v>1.9</v>
      </c>
      <c r="AI171" s="135">
        <f ca="1" t="shared" si="663"/>
        <v>3.1</v>
      </c>
      <c r="AK171" s="1"/>
      <c r="AU171" s="1"/>
      <c r="AZ171" s="153"/>
      <c r="BA171" s="29"/>
      <c r="BB171" s="1"/>
      <c r="BG171" s="153"/>
      <c r="BH171" s="29"/>
      <c r="BI171" s="1"/>
      <c r="BN171" s="153"/>
      <c r="BO171" s="29"/>
      <c r="BP171" s="1"/>
    </row>
    <row r="172" ht="14.25" customHeight="1" spans="1:68">
      <c r="A172" s="55">
        <f t="shared" si="21"/>
        <v>162</v>
      </c>
      <c r="B172" s="56">
        <f ca="1" t="shared" si="7"/>
        <v>0.765173878372851</v>
      </c>
      <c r="C172" s="56">
        <f ca="1">VLOOKUP(B172,'Data Sources'!$C:$E,3)</f>
        <v>2</v>
      </c>
      <c r="D172" s="57">
        <f ca="1" t="shared" si="8"/>
        <v>267</v>
      </c>
      <c r="E172" s="56">
        <f ca="1" t="shared" si="9"/>
        <v>0.487570345036122</v>
      </c>
      <c r="F172" s="56" t="str">
        <f ca="1">VLOOKUP(E172,'Data Sources'!$J$4:$O$6,3)</f>
        <v>Hot Coffee</v>
      </c>
      <c r="G172" s="56">
        <f ca="1">VLOOKUP(E172,'Data Sources'!$J$4:$O$6,4)</f>
        <v>2</v>
      </c>
      <c r="H172" s="58">
        <f ca="1" t="shared" si="10"/>
        <v>2</v>
      </c>
      <c r="I172" s="58">
        <f ca="1" t="shared" ref="I172:K172" si="824">IF($H172=I$9,MAX(L171,$D172),L171)</f>
        <v>274</v>
      </c>
      <c r="J172" s="58">
        <f ca="1" t="shared" si="824"/>
        <v>269</v>
      </c>
      <c r="K172" s="58">
        <f ca="1" t="shared" si="824"/>
        <v>271</v>
      </c>
      <c r="L172" s="48">
        <f ca="1" t="shared" ref="L172:N172" si="825">IF($H172=L$9,I172+$G172,L171)</f>
        <v>274</v>
      </c>
      <c r="M172" s="48">
        <f ca="1" t="shared" si="825"/>
        <v>271</v>
      </c>
      <c r="N172" s="48">
        <f ca="1" t="shared" si="825"/>
        <v>271</v>
      </c>
      <c r="O172" s="79">
        <f ca="1" t="shared" ref="O172:Q172" si="826">+IF($H172=O$9,L172-$D172,0)</f>
        <v>0</v>
      </c>
      <c r="P172" s="79">
        <f ca="1" t="shared" si="826"/>
        <v>4</v>
      </c>
      <c r="Q172" s="79">
        <f ca="1" t="shared" si="826"/>
        <v>0</v>
      </c>
      <c r="R172" s="55">
        <f ca="1" t="shared" ref="R172:T172" si="827">+IF($H172=R$9,MAX(0,L172-$D172),0)*$AA172</f>
        <v>0</v>
      </c>
      <c r="S172" s="55">
        <f ca="1" t="shared" si="827"/>
        <v>4</v>
      </c>
      <c r="T172" s="55">
        <f ca="1" t="shared" si="827"/>
        <v>0</v>
      </c>
      <c r="U172" s="55">
        <f ca="1" t="shared" ref="U172:W172" si="828">IF($H172=U$9,MAX(I172-L171,0),0)*$AA172</f>
        <v>0</v>
      </c>
      <c r="V172" s="55">
        <f ca="1" t="shared" si="828"/>
        <v>0</v>
      </c>
      <c r="W172" s="55">
        <f ca="1" t="shared" si="828"/>
        <v>0</v>
      </c>
      <c r="Y172" s="1"/>
      <c r="AA172" s="119">
        <f ca="1" t="shared" si="16"/>
        <v>1</v>
      </c>
      <c r="AB172" s="36">
        <f ca="1" t="shared" si="17"/>
        <v>2</v>
      </c>
      <c r="AC172" s="118">
        <f ca="1" t="shared" si="18"/>
        <v>1</v>
      </c>
      <c r="AE172" s="1"/>
      <c r="AG172" s="133">
        <f ca="1">VLOOKUP(F172,'Data Sources'!$L$3:$N$6,3,0)</f>
        <v>4</v>
      </c>
      <c r="AH172" s="134">
        <f ca="1">VLOOKUP(F172,'Data Sources'!$L$3:$O$6,4,0)</f>
        <v>1.2</v>
      </c>
      <c r="AI172" s="135">
        <f ca="1" t="shared" si="663"/>
        <v>2.8</v>
      </c>
      <c r="AK172" s="1"/>
      <c r="AU172" s="1"/>
      <c r="AZ172" s="153"/>
      <c r="BA172" s="29"/>
      <c r="BB172" s="1"/>
      <c r="BG172" s="153"/>
      <c r="BH172" s="29"/>
      <c r="BI172" s="1"/>
      <c r="BN172" s="153"/>
      <c r="BO172" s="29"/>
      <c r="BP172" s="1"/>
    </row>
    <row r="173" ht="14.25" customHeight="1" spans="1:68">
      <c r="A173" s="48">
        <f t="shared" si="21"/>
        <v>163</v>
      </c>
      <c r="B173" s="49">
        <f ca="1" t="shared" si="7"/>
        <v>0.476834126594752</v>
      </c>
      <c r="C173" s="49">
        <f ca="1">VLOOKUP(B173,'Data Sources'!$C:$E,3)</f>
        <v>1</v>
      </c>
      <c r="D173" s="59">
        <f ca="1" t="shared" si="8"/>
        <v>268</v>
      </c>
      <c r="E173" s="49">
        <f ca="1" t="shared" si="9"/>
        <v>0.476424625224893</v>
      </c>
      <c r="F173" s="49" t="str">
        <f ca="1">VLOOKUP(E173,'Data Sources'!$J$4:$O$6,3)</f>
        <v>Hot Coffee</v>
      </c>
      <c r="G173" s="49">
        <f ca="1">VLOOKUP(E173,'Data Sources'!$J$4:$O$6,4)</f>
        <v>2</v>
      </c>
      <c r="H173" s="54">
        <f ca="1" t="shared" si="10"/>
        <v>2</v>
      </c>
      <c r="I173" s="54">
        <f ca="1" t="shared" ref="I173:K173" si="829">IF($H173=I$9,MAX(L172,$D173),L172)</f>
        <v>274</v>
      </c>
      <c r="J173" s="54">
        <f ca="1" t="shared" si="829"/>
        <v>271</v>
      </c>
      <c r="K173" s="54">
        <f ca="1" t="shared" si="829"/>
        <v>271</v>
      </c>
      <c r="L173" s="48">
        <f ca="1" t="shared" ref="L173:N173" si="830">IF($H173=L$9,I173+$G173,L172)</f>
        <v>274</v>
      </c>
      <c r="M173" s="48">
        <f ca="1" t="shared" si="830"/>
        <v>273</v>
      </c>
      <c r="N173" s="48">
        <f ca="1" t="shared" si="830"/>
        <v>271</v>
      </c>
      <c r="O173" s="79">
        <f ca="1" t="shared" ref="O173:Q173" si="831">+IF($H173=O$9,L173-$D173,0)</f>
        <v>0</v>
      </c>
      <c r="P173" s="79">
        <f ca="1" t="shared" si="831"/>
        <v>5</v>
      </c>
      <c r="Q173" s="79">
        <f ca="1" t="shared" si="831"/>
        <v>0</v>
      </c>
      <c r="R173" s="48">
        <f ca="1" t="shared" ref="R173:T173" si="832">+IF($H173=R$9,MAX(0,L173-$D173),0)*$AA173</f>
        <v>0</v>
      </c>
      <c r="S173" s="48">
        <f ca="1" t="shared" si="832"/>
        <v>5</v>
      </c>
      <c r="T173" s="48">
        <f ca="1" t="shared" si="832"/>
        <v>0</v>
      </c>
      <c r="U173" s="48">
        <f ca="1" t="shared" ref="U173:W173" si="833">IF($H173=U$9,MAX(I173-L172,0),0)*$AA173</f>
        <v>0</v>
      </c>
      <c r="V173" s="48">
        <f ca="1" t="shared" si="833"/>
        <v>0</v>
      </c>
      <c r="W173" s="48">
        <f ca="1" t="shared" si="833"/>
        <v>0</v>
      </c>
      <c r="Y173" s="1"/>
      <c r="AA173" s="119">
        <f ca="1" t="shared" si="16"/>
        <v>1</v>
      </c>
      <c r="AB173" s="36">
        <f ca="1" t="shared" si="17"/>
        <v>2</v>
      </c>
      <c r="AC173" s="118">
        <f ca="1" t="shared" si="18"/>
        <v>1</v>
      </c>
      <c r="AE173" s="1"/>
      <c r="AG173" s="133">
        <f ca="1">VLOOKUP(F173,'Data Sources'!$L$3:$N$6,3,0)</f>
        <v>4</v>
      </c>
      <c r="AH173" s="134">
        <f ca="1">VLOOKUP(F173,'Data Sources'!$L$3:$O$6,4,0)</f>
        <v>1.2</v>
      </c>
      <c r="AI173" s="135">
        <f ca="1" t="shared" si="663"/>
        <v>2.8</v>
      </c>
      <c r="AK173" s="1"/>
      <c r="AU173" s="1"/>
      <c r="AZ173" s="153"/>
      <c r="BA173" s="29"/>
      <c r="BB173" s="1"/>
      <c r="BG173" s="153"/>
      <c r="BH173" s="29"/>
      <c r="BI173" s="1"/>
      <c r="BN173" s="153"/>
      <c r="BO173" s="29"/>
      <c r="BP173" s="1"/>
    </row>
    <row r="174" ht="14.25" customHeight="1" spans="1:68">
      <c r="A174" s="55">
        <f t="shared" si="21"/>
        <v>164</v>
      </c>
      <c r="B174" s="56">
        <f ca="1" t="shared" si="7"/>
        <v>0.387291821566057</v>
      </c>
      <c r="C174" s="56">
        <f ca="1">VLOOKUP(B174,'Data Sources'!$C:$E,3)</f>
        <v>1</v>
      </c>
      <c r="D174" s="57">
        <f ca="1" t="shared" si="8"/>
        <v>269</v>
      </c>
      <c r="E174" s="56">
        <f ca="1" t="shared" si="9"/>
        <v>0.313203852493664</v>
      </c>
      <c r="F174" s="56" t="str">
        <f ca="1">VLOOKUP(E174,'Data Sources'!$J$4:$O$6,3)</f>
        <v>Hot Coffee</v>
      </c>
      <c r="G174" s="56">
        <f ca="1">VLOOKUP(E174,'Data Sources'!$J$4:$O$6,4)</f>
        <v>2</v>
      </c>
      <c r="H174" s="58">
        <f ca="1" t="shared" si="10"/>
        <v>3</v>
      </c>
      <c r="I174" s="58">
        <f ca="1" t="shared" ref="I174:K174" si="834">IF($H174=I$9,MAX(L173,$D174),L173)</f>
        <v>274</v>
      </c>
      <c r="J174" s="58">
        <f ca="1" t="shared" si="834"/>
        <v>273</v>
      </c>
      <c r="K174" s="58">
        <f ca="1" t="shared" si="834"/>
        <v>271</v>
      </c>
      <c r="L174" s="48">
        <f ca="1" t="shared" ref="L174:N174" si="835">IF($H174=L$9,I174+$G174,L173)</f>
        <v>274</v>
      </c>
      <c r="M174" s="48">
        <f ca="1" t="shared" si="835"/>
        <v>273</v>
      </c>
      <c r="N174" s="48">
        <f ca="1" t="shared" si="835"/>
        <v>273</v>
      </c>
      <c r="O174" s="79">
        <f ca="1" t="shared" ref="O174:Q174" si="836">+IF($H174=O$9,L174-$D174,0)</f>
        <v>0</v>
      </c>
      <c r="P174" s="79">
        <f ca="1" t="shared" si="836"/>
        <v>0</v>
      </c>
      <c r="Q174" s="79">
        <f ca="1" t="shared" si="836"/>
        <v>4</v>
      </c>
      <c r="R174" s="55">
        <f ca="1" t="shared" ref="R174:T174" si="837">+IF($H174=R$9,MAX(0,L174-$D174),0)*$AA174</f>
        <v>0</v>
      </c>
      <c r="S174" s="55">
        <f ca="1" t="shared" si="837"/>
        <v>0</v>
      </c>
      <c r="T174" s="55">
        <f ca="1" t="shared" si="837"/>
        <v>4</v>
      </c>
      <c r="U174" s="55">
        <f ca="1" t="shared" ref="U174:W174" si="838">IF($H174=U$9,MAX(I174-L173,0),0)*$AA174</f>
        <v>0</v>
      </c>
      <c r="V174" s="55">
        <f ca="1" t="shared" si="838"/>
        <v>0</v>
      </c>
      <c r="W174" s="55">
        <f ca="1" t="shared" si="838"/>
        <v>0</v>
      </c>
      <c r="Y174" s="1"/>
      <c r="AA174" s="119">
        <f ca="1" t="shared" si="16"/>
        <v>1</v>
      </c>
      <c r="AB174" s="36">
        <f ca="1" t="shared" si="17"/>
        <v>3</v>
      </c>
      <c r="AC174" s="118">
        <f ca="1" t="shared" si="18"/>
        <v>1</v>
      </c>
      <c r="AE174" s="1"/>
      <c r="AG174" s="133">
        <f ca="1">VLOOKUP(F174,'Data Sources'!$L$3:$N$6,3,0)</f>
        <v>4</v>
      </c>
      <c r="AH174" s="134">
        <f ca="1">VLOOKUP(F174,'Data Sources'!$L$3:$O$6,4,0)</f>
        <v>1.2</v>
      </c>
      <c r="AI174" s="135">
        <f ca="1" t="shared" si="663"/>
        <v>2.8</v>
      </c>
      <c r="AK174" s="1"/>
      <c r="AU174" s="1"/>
      <c r="AZ174" s="153"/>
      <c r="BA174" s="29"/>
      <c r="BB174" s="1"/>
      <c r="BG174" s="153"/>
      <c r="BH174" s="29"/>
      <c r="BI174" s="1"/>
      <c r="BN174" s="153"/>
      <c r="BO174" s="29"/>
      <c r="BP174" s="1"/>
    </row>
    <row r="175" ht="14.25" customHeight="1" spans="1:68">
      <c r="A175" s="48">
        <f t="shared" si="21"/>
        <v>165</v>
      </c>
      <c r="B175" s="49">
        <f ca="1" t="shared" si="7"/>
        <v>0.348561253642616</v>
      </c>
      <c r="C175" s="49">
        <f ca="1">VLOOKUP(B175,'Data Sources'!$C:$E,3)</f>
        <v>1</v>
      </c>
      <c r="D175" s="59">
        <f ca="1" t="shared" si="8"/>
        <v>270</v>
      </c>
      <c r="E175" s="49">
        <f ca="1" t="shared" si="9"/>
        <v>0.708260736108335</v>
      </c>
      <c r="F175" s="49" t="str">
        <f ca="1">VLOOKUP(E175,'Data Sources'!$J$4:$O$6,3)</f>
        <v>Blended Drink</v>
      </c>
      <c r="G175" s="49">
        <f ca="1">VLOOKUP(E175,'Data Sources'!$J$4:$O$6,4)</f>
        <v>8</v>
      </c>
      <c r="H175" s="54">
        <f ca="1" t="shared" si="10"/>
        <v>2</v>
      </c>
      <c r="I175" s="54">
        <f ca="1" t="shared" ref="I175:K175" si="839">IF($H175=I$9,MAX(L174,$D175),L174)</f>
        <v>274</v>
      </c>
      <c r="J175" s="54">
        <f ca="1" t="shared" si="839"/>
        <v>273</v>
      </c>
      <c r="K175" s="54">
        <f ca="1" t="shared" si="839"/>
        <v>273</v>
      </c>
      <c r="L175" s="48">
        <f ca="1" t="shared" ref="L175:N175" si="840">IF($H175=L$9,I175+$G175,L174)</f>
        <v>274</v>
      </c>
      <c r="M175" s="48">
        <f ca="1" t="shared" si="840"/>
        <v>281</v>
      </c>
      <c r="N175" s="48">
        <f ca="1" t="shared" si="840"/>
        <v>273</v>
      </c>
      <c r="O175" s="79">
        <f ca="1" t="shared" ref="O175:Q175" si="841">+IF($H175=O$9,L175-$D175,0)</f>
        <v>0</v>
      </c>
      <c r="P175" s="79">
        <f ca="1" t="shared" si="841"/>
        <v>11</v>
      </c>
      <c r="Q175" s="79">
        <f ca="1" t="shared" si="841"/>
        <v>0</v>
      </c>
      <c r="R175" s="48">
        <f ca="1" t="shared" ref="R175:T175" si="842">+IF($H175=R$9,MAX(0,L175-$D175),0)*$AA175</f>
        <v>0</v>
      </c>
      <c r="S175" s="48">
        <f ca="1" t="shared" si="842"/>
        <v>11</v>
      </c>
      <c r="T175" s="48">
        <f ca="1" t="shared" si="842"/>
        <v>0</v>
      </c>
      <c r="U175" s="48">
        <f ca="1" t="shared" ref="U175:W175" si="843">IF($H175=U$9,MAX(I175-L174,0),0)*$AA175</f>
        <v>0</v>
      </c>
      <c r="V175" s="48">
        <f ca="1" t="shared" si="843"/>
        <v>0</v>
      </c>
      <c r="W175" s="48">
        <f ca="1" t="shared" si="843"/>
        <v>0</v>
      </c>
      <c r="Y175" s="1"/>
      <c r="AA175" s="119">
        <f ca="1" t="shared" si="16"/>
        <v>1</v>
      </c>
      <c r="AB175" s="36">
        <f ca="1" t="shared" si="17"/>
        <v>2</v>
      </c>
      <c r="AC175" s="118">
        <f ca="1" t="shared" si="18"/>
        <v>1</v>
      </c>
      <c r="AE175" s="1"/>
      <c r="AG175" s="133">
        <f ca="1">VLOOKUP(F175,'Data Sources'!$L$3:$N$6,3,0)</f>
        <v>5</v>
      </c>
      <c r="AH175" s="134">
        <f ca="1">VLOOKUP(F175,'Data Sources'!$L$3:$O$6,4,0)</f>
        <v>1.9</v>
      </c>
      <c r="AI175" s="135">
        <f ca="1" t="shared" si="663"/>
        <v>3.1</v>
      </c>
      <c r="AK175" s="1"/>
      <c r="AU175" s="1"/>
      <c r="AZ175" s="153"/>
      <c r="BA175" s="29"/>
      <c r="BB175" s="1"/>
      <c r="BG175" s="153"/>
      <c r="BH175" s="29"/>
      <c r="BI175" s="1"/>
      <c r="BN175" s="153"/>
      <c r="BO175" s="29"/>
      <c r="BP175" s="1"/>
    </row>
    <row r="176" ht="14.25" customHeight="1" spans="1:68">
      <c r="A176" s="55">
        <f t="shared" si="21"/>
        <v>166</v>
      </c>
      <c r="B176" s="56">
        <f ca="1" t="shared" si="7"/>
        <v>0.443275446893456</v>
      </c>
      <c r="C176" s="56">
        <f ca="1">VLOOKUP(B176,'Data Sources'!$C:$E,3)</f>
        <v>1</v>
      </c>
      <c r="D176" s="57">
        <f ca="1" t="shared" si="8"/>
        <v>271</v>
      </c>
      <c r="E176" s="56">
        <f ca="1" t="shared" si="9"/>
        <v>0.456544953359774</v>
      </c>
      <c r="F176" s="56" t="str">
        <f ca="1">VLOOKUP(E176,'Data Sources'!$J$4:$O$6,3)</f>
        <v>Hot Coffee</v>
      </c>
      <c r="G176" s="56">
        <f ca="1">VLOOKUP(E176,'Data Sources'!$J$4:$O$6,4)</f>
        <v>2</v>
      </c>
      <c r="H176" s="58">
        <f ca="1" t="shared" si="10"/>
        <v>3</v>
      </c>
      <c r="I176" s="58">
        <f ca="1" t="shared" ref="I176:K176" si="844">IF($H176=I$9,MAX(L175,$D176),L175)</f>
        <v>274</v>
      </c>
      <c r="J176" s="58">
        <f ca="1" t="shared" si="844"/>
        <v>281</v>
      </c>
      <c r="K176" s="58">
        <f ca="1" t="shared" si="844"/>
        <v>273</v>
      </c>
      <c r="L176" s="48">
        <f ca="1" t="shared" ref="L176:N176" si="845">IF($H176=L$9,I176+$G176,L175)</f>
        <v>274</v>
      </c>
      <c r="M176" s="48">
        <f ca="1" t="shared" si="845"/>
        <v>281</v>
      </c>
      <c r="N176" s="48">
        <f ca="1" t="shared" si="845"/>
        <v>275</v>
      </c>
      <c r="O176" s="79">
        <f ca="1" t="shared" ref="O176:Q176" si="846">+IF($H176=O$9,L176-$D176,0)</f>
        <v>0</v>
      </c>
      <c r="P176" s="79">
        <f ca="1" t="shared" si="846"/>
        <v>0</v>
      </c>
      <c r="Q176" s="79">
        <f ca="1" t="shared" si="846"/>
        <v>4</v>
      </c>
      <c r="R176" s="55">
        <f ca="1" t="shared" ref="R176:T176" si="847">+IF($H176=R$9,MAX(0,L176-$D176),0)*$AA176</f>
        <v>0</v>
      </c>
      <c r="S176" s="55">
        <f ca="1" t="shared" si="847"/>
        <v>0</v>
      </c>
      <c r="T176" s="55">
        <f ca="1" t="shared" si="847"/>
        <v>4</v>
      </c>
      <c r="U176" s="55">
        <f ca="1" t="shared" ref="U176:W176" si="848">IF($H176=U$9,MAX(I176-L175,0),0)*$AA176</f>
        <v>0</v>
      </c>
      <c r="V176" s="55">
        <f ca="1" t="shared" si="848"/>
        <v>0</v>
      </c>
      <c r="W176" s="55">
        <f ca="1" t="shared" si="848"/>
        <v>0</v>
      </c>
      <c r="Y176" s="1"/>
      <c r="AA176" s="119">
        <f ca="1" t="shared" si="16"/>
        <v>1</v>
      </c>
      <c r="AB176" s="36">
        <f ca="1" t="shared" si="17"/>
        <v>3</v>
      </c>
      <c r="AC176" s="118">
        <f ca="1" t="shared" si="18"/>
        <v>1</v>
      </c>
      <c r="AE176" s="1"/>
      <c r="AG176" s="133">
        <f ca="1">VLOOKUP(F176,'Data Sources'!$L$3:$N$6,3,0)</f>
        <v>4</v>
      </c>
      <c r="AH176" s="134">
        <f ca="1">VLOOKUP(F176,'Data Sources'!$L$3:$O$6,4,0)</f>
        <v>1.2</v>
      </c>
      <c r="AI176" s="135">
        <f ca="1" t="shared" si="663"/>
        <v>2.8</v>
      </c>
      <c r="AK176" s="1"/>
      <c r="AU176" s="1"/>
      <c r="AZ176" s="153"/>
      <c r="BA176" s="29"/>
      <c r="BB176" s="1"/>
      <c r="BG176" s="153"/>
      <c r="BH176" s="29"/>
      <c r="BI176" s="1"/>
      <c r="BN176" s="153"/>
      <c r="BO176" s="29"/>
      <c r="BP176" s="1"/>
    </row>
    <row r="177" ht="14.25" customHeight="1" spans="1:68">
      <c r="A177" s="48">
        <f t="shared" si="21"/>
        <v>167</v>
      </c>
      <c r="B177" s="49">
        <f ca="1" t="shared" si="7"/>
        <v>0.162674164691712</v>
      </c>
      <c r="C177" s="49">
        <f ca="1">VLOOKUP(B177,'Data Sources'!$C:$E,3)</f>
        <v>1</v>
      </c>
      <c r="D177" s="59">
        <f ca="1" t="shared" si="8"/>
        <v>272</v>
      </c>
      <c r="E177" s="49">
        <f ca="1" t="shared" si="9"/>
        <v>0.388137418972224</v>
      </c>
      <c r="F177" s="49" t="str">
        <f ca="1">VLOOKUP(E177,'Data Sources'!$J$4:$O$6,3)</f>
        <v>Hot Coffee</v>
      </c>
      <c r="G177" s="49">
        <f ca="1">VLOOKUP(E177,'Data Sources'!$J$4:$O$6,4)</f>
        <v>2</v>
      </c>
      <c r="H177" s="54">
        <f ca="1" t="shared" si="10"/>
        <v>1</v>
      </c>
      <c r="I177" s="54">
        <f ca="1" t="shared" ref="I177:K177" si="849">IF($H177=I$9,MAX(L176,$D177),L176)</f>
        <v>274</v>
      </c>
      <c r="J177" s="54">
        <f ca="1" t="shared" si="849"/>
        <v>281</v>
      </c>
      <c r="K177" s="54">
        <f ca="1" t="shared" si="849"/>
        <v>275</v>
      </c>
      <c r="L177" s="48">
        <f ca="1" t="shared" ref="L177:N177" si="850">IF($H177=L$9,I177+$G177,L176)</f>
        <v>276</v>
      </c>
      <c r="M177" s="48">
        <f ca="1" t="shared" si="850"/>
        <v>281</v>
      </c>
      <c r="N177" s="48">
        <f ca="1" t="shared" si="850"/>
        <v>275</v>
      </c>
      <c r="O177" s="79">
        <f ca="1" t="shared" ref="O177:Q177" si="851">+IF($H177=O$9,L177-$D177,0)</f>
        <v>4</v>
      </c>
      <c r="P177" s="79">
        <f ca="1" t="shared" si="851"/>
        <v>0</v>
      </c>
      <c r="Q177" s="79">
        <f ca="1" t="shared" si="851"/>
        <v>0</v>
      </c>
      <c r="R177" s="48">
        <f ca="1" t="shared" ref="R177:T177" si="852">+IF($H177=R$9,MAX(0,L177-$D177),0)*$AA177</f>
        <v>4</v>
      </c>
      <c r="S177" s="48">
        <f ca="1" t="shared" si="852"/>
        <v>0</v>
      </c>
      <c r="T177" s="48">
        <f ca="1" t="shared" si="852"/>
        <v>0</v>
      </c>
      <c r="U177" s="48">
        <f ca="1" t="shared" ref="U177:W177" si="853">IF($H177=U$9,MAX(I177-L176,0),0)*$AA177</f>
        <v>0</v>
      </c>
      <c r="V177" s="48">
        <f ca="1" t="shared" si="853"/>
        <v>0</v>
      </c>
      <c r="W177" s="48">
        <f ca="1" t="shared" si="853"/>
        <v>0</v>
      </c>
      <c r="Y177" s="1"/>
      <c r="AA177" s="119">
        <f ca="1" t="shared" si="16"/>
        <v>1</v>
      </c>
      <c r="AB177" s="36">
        <f ca="1" t="shared" si="17"/>
        <v>1</v>
      </c>
      <c r="AC177" s="118">
        <f ca="1" t="shared" si="18"/>
        <v>1</v>
      </c>
      <c r="AE177" s="1"/>
      <c r="AG177" s="133">
        <f ca="1">VLOOKUP(F177,'Data Sources'!$L$3:$N$6,3,0)</f>
        <v>4</v>
      </c>
      <c r="AH177" s="134">
        <f ca="1">VLOOKUP(F177,'Data Sources'!$L$3:$O$6,4,0)</f>
        <v>1.2</v>
      </c>
      <c r="AI177" s="135">
        <f ca="1" t="shared" si="663"/>
        <v>2.8</v>
      </c>
      <c r="AK177" s="1"/>
      <c r="AU177" s="1"/>
      <c r="AZ177" s="153"/>
      <c r="BA177" s="29"/>
      <c r="BB177" s="1"/>
      <c r="BG177" s="153"/>
      <c r="BH177" s="29"/>
      <c r="BI177" s="1"/>
      <c r="BN177" s="153"/>
      <c r="BO177" s="29"/>
      <c r="BP177" s="1"/>
    </row>
    <row r="178" ht="14.25" customHeight="1" spans="1:68">
      <c r="A178" s="55">
        <f t="shared" si="21"/>
        <v>168</v>
      </c>
      <c r="B178" s="56">
        <f ca="1" t="shared" si="7"/>
        <v>0.89238505870536</v>
      </c>
      <c r="C178" s="56">
        <f ca="1">VLOOKUP(B178,'Data Sources'!$C:$E,3)</f>
        <v>3</v>
      </c>
      <c r="D178" s="57">
        <f ca="1" t="shared" si="8"/>
        <v>275</v>
      </c>
      <c r="E178" s="56">
        <f ca="1" t="shared" si="9"/>
        <v>0.377750070891735</v>
      </c>
      <c r="F178" s="56" t="str">
        <f ca="1">VLOOKUP(E178,'Data Sources'!$J$4:$O$6,3)</f>
        <v>Hot Coffee</v>
      </c>
      <c r="G178" s="56">
        <f ca="1">VLOOKUP(E178,'Data Sources'!$J$4:$O$6,4)</f>
        <v>2</v>
      </c>
      <c r="H178" s="58">
        <f ca="1" t="shared" si="10"/>
        <v>3</v>
      </c>
      <c r="I178" s="58">
        <f ca="1" t="shared" ref="I178:K178" si="854">IF($H178=I$9,MAX(L177,$D178),L177)</f>
        <v>276</v>
      </c>
      <c r="J178" s="58">
        <f ca="1" t="shared" si="854"/>
        <v>281</v>
      </c>
      <c r="K178" s="58">
        <f ca="1" t="shared" si="854"/>
        <v>275</v>
      </c>
      <c r="L178" s="48">
        <f ca="1" t="shared" ref="L178:N178" si="855">IF($H178=L$9,I178+$G178,L177)</f>
        <v>276</v>
      </c>
      <c r="M178" s="48">
        <f ca="1" t="shared" si="855"/>
        <v>281</v>
      </c>
      <c r="N178" s="48">
        <f ca="1" t="shared" si="855"/>
        <v>277</v>
      </c>
      <c r="O178" s="79">
        <f ca="1" t="shared" ref="O178:Q178" si="856">+IF($H178=O$9,L178-$D178,0)</f>
        <v>0</v>
      </c>
      <c r="P178" s="79">
        <f ca="1" t="shared" si="856"/>
        <v>0</v>
      </c>
      <c r="Q178" s="79">
        <f ca="1" t="shared" si="856"/>
        <v>2</v>
      </c>
      <c r="R178" s="55">
        <f ca="1" t="shared" ref="R178:T178" si="857">+IF($H178=R$9,MAX(0,L178-$D178),0)*$AA178</f>
        <v>0</v>
      </c>
      <c r="S178" s="55">
        <f ca="1" t="shared" si="857"/>
        <v>0</v>
      </c>
      <c r="T178" s="55">
        <f ca="1" t="shared" si="857"/>
        <v>2</v>
      </c>
      <c r="U178" s="55">
        <f ca="1" t="shared" ref="U178:W178" si="858">IF($H178=U$9,MAX(I178-L177,0),0)*$AA178</f>
        <v>0</v>
      </c>
      <c r="V178" s="55">
        <f ca="1" t="shared" si="858"/>
        <v>0</v>
      </c>
      <c r="W178" s="55">
        <f ca="1" t="shared" si="858"/>
        <v>0</v>
      </c>
      <c r="Y178" s="1"/>
      <c r="AA178" s="119">
        <f ca="1" t="shared" si="16"/>
        <v>1</v>
      </c>
      <c r="AB178" s="36">
        <f ca="1" t="shared" si="17"/>
        <v>3</v>
      </c>
      <c r="AC178" s="118">
        <f ca="1" t="shared" si="18"/>
        <v>1</v>
      </c>
      <c r="AE178" s="1"/>
      <c r="AG178" s="133">
        <f ca="1">VLOOKUP(F178,'Data Sources'!$L$3:$N$6,3,0)</f>
        <v>4</v>
      </c>
      <c r="AH178" s="134">
        <f ca="1">VLOOKUP(F178,'Data Sources'!$L$3:$O$6,4,0)</f>
        <v>1.2</v>
      </c>
      <c r="AI178" s="135">
        <f ca="1" t="shared" si="663"/>
        <v>2.8</v>
      </c>
      <c r="AK178" s="1"/>
      <c r="AU178" s="1"/>
      <c r="AZ178" s="153"/>
      <c r="BA178" s="29"/>
      <c r="BB178" s="1"/>
      <c r="BG178" s="153"/>
      <c r="BH178" s="29"/>
      <c r="BI178" s="1"/>
      <c r="BN178" s="153"/>
      <c r="BO178" s="29"/>
      <c r="BP178" s="1"/>
    </row>
    <row r="179" ht="14.25" customHeight="1" spans="1:68">
      <c r="A179" s="48">
        <f t="shared" si="21"/>
        <v>169</v>
      </c>
      <c r="B179" s="49">
        <f ca="1" t="shared" si="7"/>
        <v>0.142825832030496</v>
      </c>
      <c r="C179" s="49">
        <f ca="1">VLOOKUP(B179,'Data Sources'!$C:$E,3)</f>
        <v>1</v>
      </c>
      <c r="D179" s="59">
        <f ca="1" t="shared" si="8"/>
        <v>276</v>
      </c>
      <c r="E179" s="49">
        <f ca="1" t="shared" si="9"/>
        <v>0.432877647734202</v>
      </c>
      <c r="F179" s="49" t="str">
        <f ca="1">VLOOKUP(E179,'Data Sources'!$J$4:$O$6,3)</f>
        <v>Hot Coffee</v>
      </c>
      <c r="G179" s="49">
        <f ca="1">VLOOKUP(E179,'Data Sources'!$J$4:$O$6,4)</f>
        <v>2</v>
      </c>
      <c r="H179" s="54">
        <f ca="1" t="shared" si="10"/>
        <v>1</v>
      </c>
      <c r="I179" s="54">
        <f ca="1" t="shared" ref="I179:K179" si="859">IF($H179=I$9,MAX(L178,$D179),L178)</f>
        <v>276</v>
      </c>
      <c r="J179" s="54">
        <f ca="1" t="shared" si="859"/>
        <v>281</v>
      </c>
      <c r="K179" s="54">
        <f ca="1" t="shared" si="859"/>
        <v>277</v>
      </c>
      <c r="L179" s="48">
        <f ca="1" t="shared" ref="L179:N179" si="860">IF($H179=L$9,I179+$G179,L178)</f>
        <v>278</v>
      </c>
      <c r="M179" s="48">
        <f ca="1" t="shared" si="860"/>
        <v>281</v>
      </c>
      <c r="N179" s="48">
        <f ca="1" t="shared" si="860"/>
        <v>277</v>
      </c>
      <c r="O179" s="79">
        <f ca="1" t="shared" ref="O179:Q179" si="861">+IF($H179=O$9,L179-$D179,0)</f>
        <v>2</v>
      </c>
      <c r="P179" s="79">
        <f ca="1" t="shared" si="861"/>
        <v>0</v>
      </c>
      <c r="Q179" s="79">
        <f ca="1" t="shared" si="861"/>
        <v>0</v>
      </c>
      <c r="R179" s="48">
        <f ca="1" t="shared" ref="R179:T179" si="862">+IF($H179=R$9,MAX(0,L179-$D179),0)*$AA179</f>
        <v>2</v>
      </c>
      <c r="S179" s="48">
        <f ca="1" t="shared" si="862"/>
        <v>0</v>
      </c>
      <c r="T179" s="48">
        <f ca="1" t="shared" si="862"/>
        <v>0</v>
      </c>
      <c r="U179" s="48">
        <f ca="1" t="shared" ref="U179:W179" si="863">IF($H179=U$9,MAX(I179-L178,0),0)*$AA179</f>
        <v>0</v>
      </c>
      <c r="V179" s="48">
        <f ca="1" t="shared" si="863"/>
        <v>0</v>
      </c>
      <c r="W179" s="48">
        <f ca="1" t="shared" si="863"/>
        <v>0</v>
      </c>
      <c r="Y179" s="1"/>
      <c r="AA179" s="119">
        <f ca="1" t="shared" si="16"/>
        <v>1</v>
      </c>
      <c r="AB179" s="36">
        <f ca="1" t="shared" si="17"/>
        <v>1</v>
      </c>
      <c r="AC179" s="118">
        <f ca="1" t="shared" si="18"/>
        <v>1</v>
      </c>
      <c r="AE179" s="1"/>
      <c r="AG179" s="133">
        <f ca="1">VLOOKUP(F179,'Data Sources'!$L$3:$N$6,3,0)</f>
        <v>4</v>
      </c>
      <c r="AH179" s="134">
        <f ca="1">VLOOKUP(F179,'Data Sources'!$L$3:$O$6,4,0)</f>
        <v>1.2</v>
      </c>
      <c r="AI179" s="135">
        <f ca="1" t="shared" si="663"/>
        <v>2.8</v>
      </c>
      <c r="AK179" s="1"/>
      <c r="AU179" s="1"/>
      <c r="AZ179" s="153"/>
      <c r="BA179" s="29"/>
      <c r="BB179" s="1"/>
      <c r="BG179" s="153"/>
      <c r="BH179" s="29"/>
      <c r="BI179" s="1"/>
      <c r="BN179" s="153"/>
      <c r="BO179" s="29"/>
      <c r="BP179" s="1"/>
    </row>
    <row r="180" ht="14.25" customHeight="1" spans="1:68">
      <c r="A180" s="55">
        <f t="shared" si="21"/>
        <v>170</v>
      </c>
      <c r="B180" s="56">
        <f ca="1" t="shared" si="7"/>
        <v>0.247768596856076</v>
      </c>
      <c r="C180" s="56">
        <f ca="1">VLOOKUP(B180,'Data Sources'!$C:$E,3)</f>
        <v>1</v>
      </c>
      <c r="D180" s="57">
        <f ca="1" t="shared" si="8"/>
        <v>277</v>
      </c>
      <c r="E180" s="56">
        <f ca="1" t="shared" si="9"/>
        <v>0.400486220231011</v>
      </c>
      <c r="F180" s="56" t="str">
        <f ca="1">VLOOKUP(E180,'Data Sources'!$J$4:$O$6,3)</f>
        <v>Hot Coffee</v>
      </c>
      <c r="G180" s="56">
        <f ca="1">VLOOKUP(E180,'Data Sources'!$J$4:$O$6,4)</f>
        <v>2</v>
      </c>
      <c r="H180" s="58">
        <f ca="1" t="shared" si="10"/>
        <v>3</v>
      </c>
      <c r="I180" s="58">
        <f ca="1" t="shared" ref="I180:K180" si="864">IF($H180=I$9,MAX(L179,$D180),L179)</f>
        <v>278</v>
      </c>
      <c r="J180" s="58">
        <f ca="1" t="shared" si="864"/>
        <v>281</v>
      </c>
      <c r="K180" s="58">
        <f ca="1" t="shared" si="864"/>
        <v>277</v>
      </c>
      <c r="L180" s="48">
        <f ca="1" t="shared" ref="L180:N180" si="865">IF($H180=L$9,I180+$G180,L179)</f>
        <v>278</v>
      </c>
      <c r="M180" s="48">
        <f ca="1" t="shared" si="865"/>
        <v>281</v>
      </c>
      <c r="N180" s="48">
        <f ca="1" t="shared" si="865"/>
        <v>279</v>
      </c>
      <c r="O180" s="79">
        <f ca="1" t="shared" ref="O180:Q180" si="866">+IF($H180=O$9,L180-$D180,0)</f>
        <v>0</v>
      </c>
      <c r="P180" s="79">
        <f ca="1" t="shared" si="866"/>
        <v>0</v>
      </c>
      <c r="Q180" s="79">
        <f ca="1" t="shared" si="866"/>
        <v>2</v>
      </c>
      <c r="R180" s="55">
        <f ca="1" t="shared" ref="R180:T180" si="867">+IF($H180=R$9,MAX(0,L180-$D180),0)*$AA180</f>
        <v>0</v>
      </c>
      <c r="S180" s="55">
        <f ca="1" t="shared" si="867"/>
        <v>0</v>
      </c>
      <c r="T180" s="55">
        <f ca="1" t="shared" si="867"/>
        <v>2</v>
      </c>
      <c r="U180" s="55">
        <f ca="1" t="shared" ref="U180:W180" si="868">IF($H180=U$9,MAX(I180-L179,0),0)*$AA180</f>
        <v>0</v>
      </c>
      <c r="V180" s="55">
        <f ca="1" t="shared" si="868"/>
        <v>0</v>
      </c>
      <c r="W180" s="55">
        <f ca="1" t="shared" si="868"/>
        <v>0</v>
      </c>
      <c r="Y180" s="1"/>
      <c r="AA180" s="119">
        <f ca="1" t="shared" si="16"/>
        <v>1</v>
      </c>
      <c r="AB180" s="36">
        <f ca="1" t="shared" si="17"/>
        <v>3</v>
      </c>
      <c r="AC180" s="118">
        <f ca="1" t="shared" si="18"/>
        <v>1</v>
      </c>
      <c r="AE180" s="1"/>
      <c r="AG180" s="133">
        <f ca="1">VLOOKUP(F180,'Data Sources'!$L$3:$N$6,3,0)</f>
        <v>4</v>
      </c>
      <c r="AH180" s="134">
        <f ca="1">VLOOKUP(F180,'Data Sources'!$L$3:$O$6,4,0)</f>
        <v>1.2</v>
      </c>
      <c r="AI180" s="135">
        <f ca="1" t="shared" si="663"/>
        <v>2.8</v>
      </c>
      <c r="AK180" s="1"/>
      <c r="AU180" s="1"/>
      <c r="AZ180" s="153"/>
      <c r="BA180" s="29"/>
      <c r="BB180" s="1"/>
      <c r="BG180" s="153"/>
      <c r="BH180" s="29"/>
      <c r="BI180" s="1"/>
      <c r="BN180" s="153"/>
      <c r="BO180" s="29"/>
      <c r="BP180" s="1"/>
    </row>
    <row r="181" ht="14.25" customHeight="1" spans="1:68">
      <c r="A181" s="48">
        <f t="shared" si="21"/>
        <v>171</v>
      </c>
      <c r="B181" s="49">
        <f ca="1" t="shared" si="7"/>
        <v>0.529733823406615</v>
      </c>
      <c r="C181" s="49">
        <f ca="1">VLOOKUP(B181,'Data Sources'!$C:$E,3)</f>
        <v>2</v>
      </c>
      <c r="D181" s="59">
        <f ca="1" t="shared" si="8"/>
        <v>279</v>
      </c>
      <c r="E181" s="49">
        <f ca="1" t="shared" si="9"/>
        <v>0.866267144908802</v>
      </c>
      <c r="F181" s="49" t="str">
        <f ca="1">VLOOKUP(E181,'Data Sources'!$J$4:$O$6,3)</f>
        <v>Blended Drink</v>
      </c>
      <c r="G181" s="49">
        <f ca="1">VLOOKUP(E181,'Data Sources'!$J$4:$O$6,4)</f>
        <v>8</v>
      </c>
      <c r="H181" s="54">
        <f ca="1" t="shared" si="10"/>
        <v>1</v>
      </c>
      <c r="I181" s="54">
        <f ca="1" t="shared" ref="I181:K181" si="869">IF($H181=I$9,MAX(L180,$D181),L180)</f>
        <v>279</v>
      </c>
      <c r="J181" s="54">
        <f ca="1" t="shared" si="869"/>
        <v>281</v>
      </c>
      <c r="K181" s="54">
        <f ca="1" t="shared" si="869"/>
        <v>279</v>
      </c>
      <c r="L181" s="48">
        <f ca="1" t="shared" ref="L181:N181" si="870">IF($H181=L$9,I181+$G181,L180)</f>
        <v>287</v>
      </c>
      <c r="M181" s="48">
        <f ca="1" t="shared" si="870"/>
        <v>281</v>
      </c>
      <c r="N181" s="48">
        <f ca="1" t="shared" si="870"/>
        <v>279</v>
      </c>
      <c r="O181" s="79">
        <f ca="1" t="shared" ref="O181:Q181" si="871">+IF($H181=O$9,L181-$D181,0)</f>
        <v>8</v>
      </c>
      <c r="P181" s="79">
        <f ca="1" t="shared" si="871"/>
        <v>0</v>
      </c>
      <c r="Q181" s="79">
        <f ca="1" t="shared" si="871"/>
        <v>0</v>
      </c>
      <c r="R181" s="48">
        <f ca="1" t="shared" ref="R181:T181" si="872">+IF($H181=R$9,MAX(0,L181-$D181),0)*$AA181</f>
        <v>8</v>
      </c>
      <c r="S181" s="48">
        <f ca="1" t="shared" si="872"/>
        <v>0</v>
      </c>
      <c r="T181" s="48">
        <f ca="1" t="shared" si="872"/>
        <v>0</v>
      </c>
      <c r="U181" s="48">
        <f ca="1" t="shared" ref="U181:W181" si="873">IF($H181=U$9,MAX(I181-L180,0),0)*$AA181</f>
        <v>1</v>
      </c>
      <c r="V181" s="48">
        <f ca="1" t="shared" si="873"/>
        <v>0</v>
      </c>
      <c r="W181" s="48">
        <f ca="1" t="shared" si="873"/>
        <v>0</v>
      </c>
      <c r="Y181" s="1"/>
      <c r="AA181" s="119">
        <f ca="1" t="shared" si="16"/>
        <v>1</v>
      </c>
      <c r="AB181" s="36">
        <f ca="1" t="shared" si="17"/>
        <v>1</v>
      </c>
      <c r="AC181" s="118">
        <f ca="1" t="shared" si="18"/>
        <v>1</v>
      </c>
      <c r="AE181" s="1"/>
      <c r="AG181" s="133">
        <f ca="1">VLOOKUP(F181,'Data Sources'!$L$3:$N$6,3,0)</f>
        <v>5</v>
      </c>
      <c r="AH181" s="134">
        <f ca="1">VLOOKUP(F181,'Data Sources'!$L$3:$O$6,4,0)</f>
        <v>1.9</v>
      </c>
      <c r="AI181" s="135">
        <f ca="1" t="shared" si="663"/>
        <v>3.1</v>
      </c>
      <c r="AK181" s="1"/>
      <c r="AU181" s="1"/>
      <c r="AZ181" s="153"/>
      <c r="BA181" s="29"/>
      <c r="BB181" s="1"/>
      <c r="BG181" s="153"/>
      <c r="BH181" s="29"/>
      <c r="BI181" s="1"/>
      <c r="BN181" s="153"/>
      <c r="BO181" s="29"/>
      <c r="BP181" s="1"/>
    </row>
    <row r="182" ht="14.25" customHeight="1" spans="1:68">
      <c r="A182" s="55">
        <f t="shared" si="21"/>
        <v>172</v>
      </c>
      <c r="B182" s="56">
        <f ca="1" t="shared" si="7"/>
        <v>0.988824293662524</v>
      </c>
      <c r="C182" s="56">
        <f ca="1">VLOOKUP(B182,'Data Sources'!$C:$E,3)</f>
        <v>4</v>
      </c>
      <c r="D182" s="57">
        <f ca="1" t="shared" si="8"/>
        <v>283</v>
      </c>
      <c r="E182" s="56">
        <f ca="1" t="shared" si="9"/>
        <v>0.402389895981534</v>
      </c>
      <c r="F182" s="56" t="str">
        <f ca="1">VLOOKUP(E182,'Data Sources'!$J$4:$O$6,3)</f>
        <v>Hot Coffee</v>
      </c>
      <c r="G182" s="56">
        <f ca="1">VLOOKUP(E182,'Data Sources'!$J$4:$O$6,4)</f>
        <v>2</v>
      </c>
      <c r="H182" s="58">
        <f ca="1" t="shared" si="10"/>
        <v>3</v>
      </c>
      <c r="I182" s="58">
        <f ca="1" t="shared" ref="I182:K182" si="874">IF($H182=I$9,MAX(L181,$D182),L181)</f>
        <v>287</v>
      </c>
      <c r="J182" s="58">
        <f ca="1" t="shared" si="874"/>
        <v>281</v>
      </c>
      <c r="K182" s="58">
        <f ca="1" t="shared" si="874"/>
        <v>283</v>
      </c>
      <c r="L182" s="48">
        <f ca="1" t="shared" ref="L182:N182" si="875">IF($H182=L$9,I182+$G182,L181)</f>
        <v>287</v>
      </c>
      <c r="M182" s="48">
        <f ca="1" t="shared" si="875"/>
        <v>281</v>
      </c>
      <c r="N182" s="48">
        <f ca="1" t="shared" si="875"/>
        <v>285</v>
      </c>
      <c r="O182" s="79">
        <f ca="1" t="shared" ref="O182:Q182" si="876">+IF($H182=O$9,L182-$D182,0)</f>
        <v>0</v>
      </c>
      <c r="P182" s="79">
        <f ca="1" t="shared" si="876"/>
        <v>0</v>
      </c>
      <c r="Q182" s="79">
        <f ca="1" t="shared" si="876"/>
        <v>2</v>
      </c>
      <c r="R182" s="55">
        <f ca="1" t="shared" ref="R182:T182" si="877">+IF($H182=R$9,MAX(0,L182-$D182),0)*$AA182</f>
        <v>0</v>
      </c>
      <c r="S182" s="55">
        <f ca="1" t="shared" si="877"/>
        <v>0</v>
      </c>
      <c r="T182" s="55">
        <f ca="1" t="shared" si="877"/>
        <v>2</v>
      </c>
      <c r="U182" s="55">
        <f ca="1" t="shared" ref="U182:W182" si="878">IF($H182=U$9,MAX(I182-L181,0),0)*$AA182</f>
        <v>0</v>
      </c>
      <c r="V182" s="55">
        <f ca="1" t="shared" si="878"/>
        <v>0</v>
      </c>
      <c r="W182" s="55">
        <f ca="1" t="shared" si="878"/>
        <v>4</v>
      </c>
      <c r="Y182" s="1"/>
      <c r="AA182" s="119">
        <f ca="1" t="shared" si="16"/>
        <v>1</v>
      </c>
      <c r="AB182" s="36">
        <f ca="1" t="shared" si="17"/>
        <v>3</v>
      </c>
      <c r="AC182" s="118">
        <f ca="1" t="shared" si="18"/>
        <v>1</v>
      </c>
      <c r="AE182" s="1"/>
      <c r="AG182" s="133">
        <f ca="1">VLOOKUP(F182,'Data Sources'!$L$3:$N$6,3,0)</f>
        <v>4</v>
      </c>
      <c r="AH182" s="134">
        <f ca="1">VLOOKUP(F182,'Data Sources'!$L$3:$O$6,4,0)</f>
        <v>1.2</v>
      </c>
      <c r="AI182" s="135">
        <f ca="1" t="shared" si="663"/>
        <v>2.8</v>
      </c>
      <c r="AK182" s="1"/>
      <c r="AU182" s="1"/>
      <c r="AZ182" s="153"/>
      <c r="BA182" s="29"/>
      <c r="BB182" s="1"/>
      <c r="BG182" s="153"/>
      <c r="BH182" s="29"/>
      <c r="BI182" s="1"/>
      <c r="BN182" s="153"/>
      <c r="BO182" s="29"/>
      <c r="BP182" s="1"/>
    </row>
    <row r="183" ht="14.25" customHeight="1" spans="1:68">
      <c r="A183" s="48">
        <f t="shared" si="21"/>
        <v>173</v>
      </c>
      <c r="B183" s="49">
        <f ca="1" t="shared" si="7"/>
        <v>0.394626372391159</v>
      </c>
      <c r="C183" s="49">
        <f ca="1">VLOOKUP(B183,'Data Sources'!$C:$E,3)</f>
        <v>1</v>
      </c>
      <c r="D183" s="59">
        <f ca="1" t="shared" si="8"/>
        <v>284</v>
      </c>
      <c r="E183" s="49">
        <f ca="1" t="shared" si="9"/>
        <v>0.612673992202072</v>
      </c>
      <c r="F183" s="49" t="str">
        <f ca="1">VLOOKUP(E183,'Data Sources'!$J$4:$O$6,3)</f>
        <v>Cold Coffee</v>
      </c>
      <c r="G183" s="49">
        <f ca="1">VLOOKUP(E183,'Data Sources'!$J$4:$O$6,4)</f>
        <v>5</v>
      </c>
      <c r="H183" s="54">
        <f ca="1" t="shared" si="10"/>
        <v>2</v>
      </c>
      <c r="I183" s="54">
        <f ca="1" t="shared" ref="I183:K183" si="879">IF($H183=I$9,MAX(L182,$D183),L182)</f>
        <v>287</v>
      </c>
      <c r="J183" s="54">
        <f ca="1" t="shared" si="879"/>
        <v>284</v>
      </c>
      <c r="K183" s="54">
        <f ca="1" t="shared" si="879"/>
        <v>285</v>
      </c>
      <c r="L183" s="48">
        <f ca="1" t="shared" ref="L183:N183" si="880">IF($H183=L$9,I183+$G183,L182)</f>
        <v>287</v>
      </c>
      <c r="M183" s="48">
        <f ca="1" t="shared" si="880"/>
        <v>289</v>
      </c>
      <c r="N183" s="48">
        <f ca="1" t="shared" si="880"/>
        <v>285</v>
      </c>
      <c r="O183" s="79">
        <f ca="1" t="shared" ref="O183:Q183" si="881">+IF($H183=O$9,L183-$D183,0)</f>
        <v>0</v>
      </c>
      <c r="P183" s="79">
        <f ca="1" t="shared" si="881"/>
        <v>5</v>
      </c>
      <c r="Q183" s="79">
        <f ca="1" t="shared" si="881"/>
        <v>0</v>
      </c>
      <c r="R183" s="48">
        <f ca="1" t="shared" ref="R183:T183" si="882">+IF($H183=R$9,MAX(0,L183-$D183),0)*$AA183</f>
        <v>0</v>
      </c>
      <c r="S183" s="48">
        <f ca="1" t="shared" si="882"/>
        <v>5</v>
      </c>
      <c r="T183" s="48">
        <f ca="1" t="shared" si="882"/>
        <v>0</v>
      </c>
      <c r="U183" s="48">
        <f ca="1" t="shared" ref="U183:W183" si="883">IF($H183=U$9,MAX(I183-L182,0),0)*$AA183</f>
        <v>0</v>
      </c>
      <c r="V183" s="48">
        <f ca="1" t="shared" si="883"/>
        <v>3</v>
      </c>
      <c r="W183" s="48">
        <f ca="1" t="shared" si="883"/>
        <v>0</v>
      </c>
      <c r="Y183" s="1"/>
      <c r="AA183" s="119">
        <f ca="1" t="shared" si="16"/>
        <v>1</v>
      </c>
      <c r="AB183" s="36">
        <f ca="1" t="shared" si="17"/>
        <v>2</v>
      </c>
      <c r="AC183" s="118">
        <f ca="1" t="shared" si="18"/>
        <v>1</v>
      </c>
      <c r="AE183" s="1"/>
      <c r="AG183" s="133">
        <f ca="1">VLOOKUP(F183,'Data Sources'!$L$3:$N$6,3,0)</f>
        <v>4</v>
      </c>
      <c r="AH183" s="134">
        <f ca="1">VLOOKUP(F183,'Data Sources'!$L$3:$O$6,4,0)</f>
        <v>1</v>
      </c>
      <c r="AI183" s="135">
        <f ca="1" t="shared" si="663"/>
        <v>3</v>
      </c>
      <c r="AK183" s="1"/>
      <c r="AU183" s="1"/>
      <c r="AZ183" s="153"/>
      <c r="BA183" s="29"/>
      <c r="BB183" s="1"/>
      <c r="BG183" s="153"/>
      <c r="BH183" s="29"/>
      <c r="BI183" s="1"/>
      <c r="BN183" s="153"/>
      <c r="BO183" s="29"/>
      <c r="BP183" s="1"/>
    </row>
    <row r="184" ht="14.25" customHeight="1" spans="1:68">
      <c r="A184" s="55">
        <f t="shared" si="21"/>
        <v>174</v>
      </c>
      <c r="B184" s="56">
        <f ca="1" t="shared" si="7"/>
        <v>0.27097412952592</v>
      </c>
      <c r="C184" s="56">
        <f ca="1">VLOOKUP(B184,'Data Sources'!$C:$E,3)</f>
        <v>1</v>
      </c>
      <c r="D184" s="57">
        <f ca="1" t="shared" si="8"/>
        <v>285</v>
      </c>
      <c r="E184" s="56">
        <f ca="1" t="shared" si="9"/>
        <v>0.456836554456949</v>
      </c>
      <c r="F184" s="56" t="str">
        <f ca="1">VLOOKUP(E184,'Data Sources'!$J$4:$O$6,3)</f>
        <v>Hot Coffee</v>
      </c>
      <c r="G184" s="56">
        <f ca="1">VLOOKUP(E184,'Data Sources'!$J$4:$O$6,4)</f>
        <v>2</v>
      </c>
      <c r="H184" s="58">
        <f ca="1" t="shared" si="10"/>
        <v>3</v>
      </c>
      <c r="I184" s="58">
        <f ca="1" t="shared" ref="I184:K184" si="884">IF($H184=I$9,MAX(L183,$D184),L183)</f>
        <v>287</v>
      </c>
      <c r="J184" s="58">
        <f ca="1" t="shared" si="884"/>
        <v>289</v>
      </c>
      <c r="K184" s="58">
        <f ca="1" t="shared" si="884"/>
        <v>285</v>
      </c>
      <c r="L184" s="48">
        <f ca="1" t="shared" ref="L184:N184" si="885">IF($H184=L$9,I184+$G184,L183)</f>
        <v>287</v>
      </c>
      <c r="M184" s="48">
        <f ca="1" t="shared" si="885"/>
        <v>289</v>
      </c>
      <c r="N184" s="48">
        <f ca="1" t="shared" si="885"/>
        <v>287</v>
      </c>
      <c r="O184" s="79">
        <f ca="1" t="shared" ref="O184:Q184" si="886">+IF($H184=O$9,L184-$D184,0)</f>
        <v>0</v>
      </c>
      <c r="P184" s="79">
        <f ca="1" t="shared" si="886"/>
        <v>0</v>
      </c>
      <c r="Q184" s="79">
        <f ca="1" t="shared" si="886"/>
        <v>2</v>
      </c>
      <c r="R184" s="55">
        <f ca="1" t="shared" ref="R184:T184" si="887">+IF($H184=R$9,MAX(0,L184-$D184),0)*$AA184</f>
        <v>0</v>
      </c>
      <c r="S184" s="55">
        <f ca="1" t="shared" si="887"/>
        <v>0</v>
      </c>
      <c r="T184" s="55">
        <f ca="1" t="shared" si="887"/>
        <v>2</v>
      </c>
      <c r="U184" s="55">
        <f ca="1" t="shared" ref="U184:W184" si="888">IF($H184=U$9,MAX(I184-L183,0),0)*$AA184</f>
        <v>0</v>
      </c>
      <c r="V184" s="55">
        <f ca="1" t="shared" si="888"/>
        <v>0</v>
      </c>
      <c r="W184" s="55">
        <f ca="1" t="shared" si="888"/>
        <v>0</v>
      </c>
      <c r="Y184" s="1"/>
      <c r="AA184" s="119">
        <f ca="1" t="shared" si="16"/>
        <v>1</v>
      </c>
      <c r="AB184" s="36">
        <f ca="1" t="shared" si="17"/>
        <v>3</v>
      </c>
      <c r="AC184" s="118">
        <f ca="1" t="shared" si="18"/>
        <v>1</v>
      </c>
      <c r="AE184" s="1"/>
      <c r="AG184" s="133">
        <f ca="1">VLOOKUP(F184,'Data Sources'!$L$3:$N$6,3,0)</f>
        <v>4</v>
      </c>
      <c r="AH184" s="134">
        <f ca="1">VLOOKUP(F184,'Data Sources'!$L$3:$O$6,4,0)</f>
        <v>1.2</v>
      </c>
      <c r="AI184" s="135">
        <f ca="1" t="shared" si="663"/>
        <v>2.8</v>
      </c>
      <c r="AK184" s="1"/>
      <c r="AU184" s="1"/>
      <c r="AZ184" s="153"/>
      <c r="BA184" s="29"/>
      <c r="BB184" s="1"/>
      <c r="BG184" s="153"/>
      <c r="BH184" s="29"/>
      <c r="BI184" s="1"/>
      <c r="BN184" s="153"/>
      <c r="BO184" s="29"/>
      <c r="BP184" s="1"/>
    </row>
    <row r="185" ht="14.25" customHeight="1" spans="1:68">
      <c r="A185" s="48">
        <f t="shared" si="21"/>
        <v>175</v>
      </c>
      <c r="B185" s="49">
        <f ca="1" t="shared" si="7"/>
        <v>0.470562510494502</v>
      </c>
      <c r="C185" s="49">
        <f ca="1">VLOOKUP(B185,'Data Sources'!$C:$E,3)</f>
        <v>1</v>
      </c>
      <c r="D185" s="59">
        <f ca="1" t="shared" si="8"/>
        <v>286</v>
      </c>
      <c r="E185" s="49">
        <f ca="1" t="shared" si="9"/>
        <v>0.369213458561015</v>
      </c>
      <c r="F185" s="49" t="str">
        <f ca="1">VLOOKUP(E185,'Data Sources'!$J$4:$O$6,3)</f>
        <v>Hot Coffee</v>
      </c>
      <c r="G185" s="49">
        <f ca="1">VLOOKUP(E185,'Data Sources'!$J$4:$O$6,4)</f>
        <v>2</v>
      </c>
      <c r="H185" s="54">
        <f ca="1" t="shared" si="10"/>
        <v>1</v>
      </c>
      <c r="I185" s="54">
        <f ca="1" t="shared" ref="I185:K185" si="889">IF($H185=I$9,MAX(L184,$D185),L184)</f>
        <v>287</v>
      </c>
      <c r="J185" s="54">
        <f ca="1" t="shared" si="889"/>
        <v>289</v>
      </c>
      <c r="K185" s="54">
        <f ca="1" t="shared" si="889"/>
        <v>287</v>
      </c>
      <c r="L185" s="48">
        <f ca="1" t="shared" ref="L185:N185" si="890">IF($H185=L$9,I185+$G185,L184)</f>
        <v>289</v>
      </c>
      <c r="M185" s="48">
        <f ca="1" t="shared" si="890"/>
        <v>289</v>
      </c>
      <c r="N185" s="48">
        <f ca="1" t="shared" si="890"/>
        <v>287</v>
      </c>
      <c r="O185" s="79">
        <f ca="1" t="shared" ref="O185:Q185" si="891">+IF($H185=O$9,L185-$D185,0)</f>
        <v>3</v>
      </c>
      <c r="P185" s="79">
        <f ca="1" t="shared" si="891"/>
        <v>0</v>
      </c>
      <c r="Q185" s="79">
        <f ca="1" t="shared" si="891"/>
        <v>0</v>
      </c>
      <c r="R185" s="48">
        <f ca="1" t="shared" ref="R185:T185" si="892">+IF($H185=R$9,MAX(0,L185-$D185),0)*$AA185</f>
        <v>3</v>
      </c>
      <c r="S185" s="48">
        <f ca="1" t="shared" si="892"/>
        <v>0</v>
      </c>
      <c r="T185" s="48">
        <f ca="1" t="shared" si="892"/>
        <v>0</v>
      </c>
      <c r="U185" s="48">
        <f ca="1" t="shared" ref="U185:W185" si="893">IF($H185=U$9,MAX(I185-L184,0),0)*$AA185</f>
        <v>0</v>
      </c>
      <c r="V185" s="48">
        <f ca="1" t="shared" si="893"/>
        <v>0</v>
      </c>
      <c r="W185" s="48">
        <f ca="1" t="shared" si="893"/>
        <v>0</v>
      </c>
      <c r="Y185" s="1"/>
      <c r="AA185" s="119">
        <f ca="1" t="shared" si="16"/>
        <v>1</v>
      </c>
      <c r="AB185" s="36">
        <f ca="1" t="shared" si="17"/>
        <v>1</v>
      </c>
      <c r="AC185" s="118">
        <f ca="1" t="shared" si="18"/>
        <v>1</v>
      </c>
      <c r="AE185" s="1"/>
      <c r="AG185" s="133">
        <f ca="1">VLOOKUP(F185,'Data Sources'!$L$3:$N$6,3,0)</f>
        <v>4</v>
      </c>
      <c r="AH185" s="134">
        <f ca="1">VLOOKUP(F185,'Data Sources'!$L$3:$O$6,4,0)</f>
        <v>1.2</v>
      </c>
      <c r="AI185" s="135">
        <f ca="1" t="shared" si="663"/>
        <v>2.8</v>
      </c>
      <c r="AK185" s="1"/>
      <c r="AU185" s="1"/>
      <c r="AZ185" s="153"/>
      <c r="BA185" s="29"/>
      <c r="BB185" s="1"/>
      <c r="BG185" s="153"/>
      <c r="BH185" s="29"/>
      <c r="BI185" s="1"/>
      <c r="BN185" s="153"/>
      <c r="BO185" s="29"/>
      <c r="BP185" s="1"/>
    </row>
    <row r="186" ht="14.25" customHeight="1" spans="1:68">
      <c r="A186" s="55">
        <f t="shared" si="21"/>
        <v>176</v>
      </c>
      <c r="B186" s="56">
        <f ca="1" t="shared" si="7"/>
        <v>0.140986555110673</v>
      </c>
      <c r="C186" s="56">
        <f ca="1">VLOOKUP(B186,'Data Sources'!$C:$E,3)</f>
        <v>1</v>
      </c>
      <c r="D186" s="57">
        <f ca="1" t="shared" si="8"/>
        <v>287</v>
      </c>
      <c r="E186" s="56">
        <f ca="1" t="shared" si="9"/>
        <v>0.684368466922814</v>
      </c>
      <c r="F186" s="56" t="str">
        <f ca="1">VLOOKUP(E186,'Data Sources'!$J$4:$O$6,3)</f>
        <v>Cold Coffee</v>
      </c>
      <c r="G186" s="56">
        <f ca="1">VLOOKUP(E186,'Data Sources'!$J$4:$O$6,4)</f>
        <v>5</v>
      </c>
      <c r="H186" s="58">
        <f ca="1" t="shared" si="10"/>
        <v>3</v>
      </c>
      <c r="I186" s="58">
        <f ca="1" t="shared" ref="I186:K186" si="894">IF($H186=I$9,MAX(L185,$D186),L185)</f>
        <v>289</v>
      </c>
      <c r="J186" s="58">
        <f ca="1" t="shared" si="894"/>
        <v>289</v>
      </c>
      <c r="K186" s="58">
        <f ca="1" t="shared" si="894"/>
        <v>287</v>
      </c>
      <c r="L186" s="48">
        <f ca="1" t="shared" ref="L186:N186" si="895">IF($H186=L$9,I186+$G186,L185)</f>
        <v>289</v>
      </c>
      <c r="M186" s="48">
        <f ca="1" t="shared" si="895"/>
        <v>289</v>
      </c>
      <c r="N186" s="48">
        <f ca="1" t="shared" si="895"/>
        <v>292</v>
      </c>
      <c r="O186" s="79">
        <f ca="1" t="shared" ref="O186:Q186" si="896">+IF($H186=O$9,L186-$D186,0)</f>
        <v>0</v>
      </c>
      <c r="P186" s="79">
        <f ca="1" t="shared" si="896"/>
        <v>0</v>
      </c>
      <c r="Q186" s="79">
        <f ca="1" t="shared" si="896"/>
        <v>5</v>
      </c>
      <c r="R186" s="55">
        <f ca="1" t="shared" ref="R186:T186" si="897">+IF($H186=R$9,MAX(0,L186-$D186),0)*$AA186</f>
        <v>0</v>
      </c>
      <c r="S186" s="55">
        <f ca="1" t="shared" si="897"/>
        <v>0</v>
      </c>
      <c r="T186" s="55">
        <f ca="1" t="shared" si="897"/>
        <v>5</v>
      </c>
      <c r="U186" s="55">
        <f ca="1" t="shared" ref="U186:W186" si="898">IF($H186=U$9,MAX(I186-L185,0),0)*$AA186</f>
        <v>0</v>
      </c>
      <c r="V186" s="55">
        <f ca="1" t="shared" si="898"/>
        <v>0</v>
      </c>
      <c r="W186" s="55">
        <f ca="1" t="shared" si="898"/>
        <v>0</v>
      </c>
      <c r="Y186" s="1"/>
      <c r="AA186" s="119">
        <f ca="1" t="shared" si="16"/>
        <v>1</v>
      </c>
      <c r="AB186" s="36">
        <f ca="1" t="shared" si="17"/>
        <v>3</v>
      </c>
      <c r="AC186" s="118">
        <f ca="1" t="shared" si="18"/>
        <v>1</v>
      </c>
      <c r="AE186" s="1"/>
      <c r="AG186" s="133">
        <f ca="1">VLOOKUP(F186,'Data Sources'!$L$3:$N$6,3,0)</f>
        <v>4</v>
      </c>
      <c r="AH186" s="134">
        <f ca="1">VLOOKUP(F186,'Data Sources'!$L$3:$O$6,4,0)</f>
        <v>1</v>
      </c>
      <c r="AI186" s="135">
        <f ca="1" t="shared" si="663"/>
        <v>3</v>
      </c>
      <c r="AK186" s="1"/>
      <c r="AU186" s="1"/>
      <c r="AZ186" s="153"/>
      <c r="BA186" s="29"/>
      <c r="BB186" s="1"/>
      <c r="BG186" s="153"/>
      <c r="BH186" s="29"/>
      <c r="BI186" s="1"/>
      <c r="BN186" s="153"/>
      <c r="BO186" s="29"/>
      <c r="BP186" s="1"/>
    </row>
    <row r="187" ht="14.25" customHeight="1" spans="1:68">
      <c r="A187" s="48">
        <f t="shared" si="21"/>
        <v>177</v>
      </c>
      <c r="B187" s="49">
        <f ca="1" t="shared" si="7"/>
        <v>0.335401461158936</v>
      </c>
      <c r="C187" s="49">
        <f ca="1">VLOOKUP(B187,'Data Sources'!$C:$E,3)</f>
        <v>1</v>
      </c>
      <c r="D187" s="59">
        <f ca="1" t="shared" si="8"/>
        <v>288</v>
      </c>
      <c r="E187" s="49">
        <f ca="1" t="shared" si="9"/>
        <v>0.577521366566054</v>
      </c>
      <c r="F187" s="49" t="str">
        <f ca="1">VLOOKUP(E187,'Data Sources'!$J$4:$O$6,3)</f>
        <v>Cold Coffee</v>
      </c>
      <c r="G187" s="49">
        <f ca="1">VLOOKUP(E187,'Data Sources'!$J$4:$O$6,4)</f>
        <v>5</v>
      </c>
      <c r="H187" s="54">
        <f ca="1" t="shared" si="10"/>
        <v>1</v>
      </c>
      <c r="I187" s="54">
        <f ca="1" t="shared" ref="I187:K187" si="899">IF($H187=I$9,MAX(L186,$D187),L186)</f>
        <v>289</v>
      </c>
      <c r="J187" s="54">
        <f ca="1" t="shared" si="899"/>
        <v>289</v>
      </c>
      <c r="K187" s="54">
        <f ca="1" t="shared" si="899"/>
        <v>292</v>
      </c>
      <c r="L187" s="48">
        <f ca="1" t="shared" ref="L187:N187" si="900">IF($H187=L$9,I187+$G187,L186)</f>
        <v>294</v>
      </c>
      <c r="M187" s="48">
        <f ca="1" t="shared" si="900"/>
        <v>289</v>
      </c>
      <c r="N187" s="48">
        <f ca="1" t="shared" si="900"/>
        <v>292</v>
      </c>
      <c r="O187" s="79">
        <f ca="1" t="shared" ref="O187:Q187" si="901">+IF($H187=O$9,L187-$D187,0)</f>
        <v>6</v>
      </c>
      <c r="P187" s="79">
        <f ca="1" t="shared" si="901"/>
        <v>0</v>
      </c>
      <c r="Q187" s="79">
        <f ca="1" t="shared" si="901"/>
        <v>0</v>
      </c>
      <c r="R187" s="48">
        <f ca="1" t="shared" ref="R187:T187" si="902">+IF($H187=R$9,MAX(0,L187-$D187),0)*$AA187</f>
        <v>6</v>
      </c>
      <c r="S187" s="48">
        <f ca="1" t="shared" si="902"/>
        <v>0</v>
      </c>
      <c r="T187" s="48">
        <f ca="1" t="shared" si="902"/>
        <v>0</v>
      </c>
      <c r="U187" s="48">
        <f ca="1" t="shared" ref="U187:W187" si="903">IF($H187=U$9,MAX(I187-L186,0),0)*$AA187</f>
        <v>0</v>
      </c>
      <c r="V187" s="48">
        <f ca="1" t="shared" si="903"/>
        <v>0</v>
      </c>
      <c r="W187" s="48">
        <f ca="1" t="shared" si="903"/>
        <v>0</v>
      </c>
      <c r="Y187" s="1"/>
      <c r="AA187" s="119">
        <f ca="1" t="shared" si="16"/>
        <v>1</v>
      </c>
      <c r="AB187" s="36">
        <f ca="1" t="shared" si="17"/>
        <v>1</v>
      </c>
      <c r="AC187" s="118">
        <f ca="1" t="shared" si="18"/>
        <v>1</v>
      </c>
      <c r="AE187" s="1"/>
      <c r="AG187" s="133">
        <f ca="1">VLOOKUP(F187,'Data Sources'!$L$3:$N$6,3,0)</f>
        <v>4</v>
      </c>
      <c r="AH187" s="134">
        <f ca="1">VLOOKUP(F187,'Data Sources'!$L$3:$O$6,4,0)</f>
        <v>1</v>
      </c>
      <c r="AI187" s="135">
        <f ca="1" t="shared" si="663"/>
        <v>3</v>
      </c>
      <c r="AK187" s="1"/>
      <c r="AU187" s="1"/>
      <c r="AZ187" s="153"/>
      <c r="BA187" s="29"/>
      <c r="BB187" s="1"/>
      <c r="BG187" s="153"/>
      <c r="BH187" s="29"/>
      <c r="BI187" s="1"/>
      <c r="BN187" s="153"/>
      <c r="BO187" s="29"/>
      <c r="BP187" s="1"/>
    </row>
    <row r="188" ht="14.25" customHeight="1" spans="1:68">
      <c r="A188" s="55">
        <f t="shared" si="21"/>
        <v>178</v>
      </c>
      <c r="B188" s="56">
        <f ca="1" t="shared" si="7"/>
        <v>0.730957854821944</v>
      </c>
      <c r="C188" s="56">
        <f ca="1">VLOOKUP(B188,'Data Sources'!$C:$E,3)</f>
        <v>2</v>
      </c>
      <c r="D188" s="57">
        <f ca="1" t="shared" si="8"/>
        <v>290</v>
      </c>
      <c r="E188" s="56">
        <f ca="1" t="shared" si="9"/>
        <v>0.966685817381292</v>
      </c>
      <c r="F188" s="56" t="str">
        <f ca="1">VLOOKUP(E188,'Data Sources'!$J$4:$O$6,3)</f>
        <v>Blended Drink</v>
      </c>
      <c r="G188" s="56">
        <f ca="1">VLOOKUP(E188,'Data Sources'!$J$4:$O$6,4)</f>
        <v>8</v>
      </c>
      <c r="H188" s="58">
        <f ca="1" t="shared" si="10"/>
        <v>2</v>
      </c>
      <c r="I188" s="58">
        <f ca="1" t="shared" ref="I188:K188" si="904">IF($H188=I$9,MAX(L187,$D188),L187)</f>
        <v>294</v>
      </c>
      <c r="J188" s="58">
        <f ca="1" t="shared" si="904"/>
        <v>290</v>
      </c>
      <c r="K188" s="58">
        <f ca="1" t="shared" si="904"/>
        <v>292</v>
      </c>
      <c r="L188" s="48">
        <f ca="1" t="shared" ref="L188:N188" si="905">IF($H188=L$9,I188+$G188,L187)</f>
        <v>294</v>
      </c>
      <c r="M188" s="48">
        <f ca="1" t="shared" si="905"/>
        <v>298</v>
      </c>
      <c r="N188" s="48">
        <f ca="1" t="shared" si="905"/>
        <v>292</v>
      </c>
      <c r="O188" s="79">
        <f ca="1" t="shared" ref="O188:Q188" si="906">+IF($H188=O$9,L188-$D188,0)</f>
        <v>0</v>
      </c>
      <c r="P188" s="79">
        <f ca="1" t="shared" si="906"/>
        <v>8</v>
      </c>
      <c r="Q188" s="79">
        <f ca="1" t="shared" si="906"/>
        <v>0</v>
      </c>
      <c r="R188" s="55">
        <f ca="1" t="shared" ref="R188:T188" si="907">+IF($H188=R$9,MAX(0,L188-$D188),0)*$AA188</f>
        <v>0</v>
      </c>
      <c r="S188" s="55">
        <f ca="1" t="shared" si="907"/>
        <v>8</v>
      </c>
      <c r="T188" s="55">
        <f ca="1" t="shared" si="907"/>
        <v>0</v>
      </c>
      <c r="U188" s="55">
        <f ca="1" t="shared" ref="U188:W188" si="908">IF($H188=U$9,MAX(I188-L187,0),0)*$AA188</f>
        <v>0</v>
      </c>
      <c r="V188" s="55">
        <f ca="1" t="shared" si="908"/>
        <v>1</v>
      </c>
      <c r="W188" s="55">
        <f ca="1" t="shared" si="908"/>
        <v>0</v>
      </c>
      <c r="Y188" s="1"/>
      <c r="AA188" s="119">
        <f ca="1" t="shared" si="16"/>
        <v>1</v>
      </c>
      <c r="AB188" s="36">
        <f ca="1" t="shared" si="17"/>
        <v>2</v>
      </c>
      <c r="AC188" s="118">
        <f ca="1" t="shared" si="18"/>
        <v>1</v>
      </c>
      <c r="AE188" s="1"/>
      <c r="AG188" s="133">
        <f ca="1">VLOOKUP(F188,'Data Sources'!$L$3:$N$6,3,0)</f>
        <v>5</v>
      </c>
      <c r="AH188" s="134">
        <f ca="1">VLOOKUP(F188,'Data Sources'!$L$3:$O$6,4,0)</f>
        <v>1.9</v>
      </c>
      <c r="AI188" s="135">
        <f ca="1" t="shared" si="663"/>
        <v>3.1</v>
      </c>
      <c r="AK188" s="1"/>
      <c r="AU188" s="1"/>
      <c r="AZ188" s="153"/>
      <c r="BA188" s="29"/>
      <c r="BB188" s="1"/>
      <c r="BG188" s="153"/>
      <c r="BH188" s="29"/>
      <c r="BI188" s="1"/>
      <c r="BN188" s="153"/>
      <c r="BO188" s="29"/>
      <c r="BP188" s="1"/>
    </row>
    <row r="189" ht="14.25" customHeight="1" spans="1:68">
      <c r="A189" s="48">
        <f t="shared" si="21"/>
        <v>179</v>
      </c>
      <c r="B189" s="49">
        <f ca="1" t="shared" si="7"/>
        <v>0.776265829550908</v>
      </c>
      <c r="C189" s="49">
        <f ca="1">VLOOKUP(B189,'Data Sources'!$C:$E,3)</f>
        <v>2</v>
      </c>
      <c r="D189" s="59">
        <f ca="1" t="shared" si="8"/>
        <v>292</v>
      </c>
      <c r="E189" s="49">
        <f ca="1" t="shared" si="9"/>
        <v>0.782598922610055</v>
      </c>
      <c r="F189" s="49" t="str">
        <f ca="1">VLOOKUP(E189,'Data Sources'!$J$4:$O$6,3)</f>
        <v>Blended Drink</v>
      </c>
      <c r="G189" s="49">
        <f ca="1">VLOOKUP(E189,'Data Sources'!$J$4:$O$6,4)</f>
        <v>8</v>
      </c>
      <c r="H189" s="54">
        <f ca="1" t="shared" si="10"/>
        <v>3</v>
      </c>
      <c r="I189" s="54">
        <f ca="1" t="shared" ref="I189:K189" si="909">IF($H189=I$9,MAX(L188,$D189),L188)</f>
        <v>294</v>
      </c>
      <c r="J189" s="54">
        <f ca="1" t="shared" si="909"/>
        <v>298</v>
      </c>
      <c r="K189" s="54">
        <f ca="1" t="shared" si="909"/>
        <v>292</v>
      </c>
      <c r="L189" s="48">
        <f ca="1" t="shared" ref="L189:N189" si="910">IF($H189=L$9,I189+$G189,L188)</f>
        <v>294</v>
      </c>
      <c r="M189" s="48">
        <f ca="1" t="shared" si="910"/>
        <v>298</v>
      </c>
      <c r="N189" s="48">
        <f ca="1" t="shared" si="910"/>
        <v>300</v>
      </c>
      <c r="O189" s="79">
        <f ca="1" t="shared" ref="O189:Q189" si="911">+IF($H189=O$9,L189-$D189,0)</f>
        <v>0</v>
      </c>
      <c r="P189" s="79">
        <f ca="1" t="shared" si="911"/>
        <v>0</v>
      </c>
      <c r="Q189" s="79">
        <f ca="1" t="shared" si="911"/>
        <v>8</v>
      </c>
      <c r="R189" s="48">
        <f ca="1" t="shared" ref="R189:T189" si="912">+IF($H189=R$9,MAX(0,L189-$D189),0)*$AA189</f>
        <v>0</v>
      </c>
      <c r="S189" s="48">
        <f ca="1" t="shared" si="912"/>
        <v>0</v>
      </c>
      <c r="T189" s="48">
        <f ca="1" t="shared" si="912"/>
        <v>8</v>
      </c>
      <c r="U189" s="48">
        <f ca="1" t="shared" ref="U189:W189" si="913">IF($H189=U$9,MAX(I189-L188,0),0)*$AA189</f>
        <v>0</v>
      </c>
      <c r="V189" s="48">
        <f ca="1" t="shared" si="913"/>
        <v>0</v>
      </c>
      <c r="W189" s="48">
        <f ca="1" t="shared" si="913"/>
        <v>0</v>
      </c>
      <c r="Y189" s="1"/>
      <c r="AA189" s="119">
        <f ca="1" t="shared" si="16"/>
        <v>1</v>
      </c>
      <c r="AB189" s="36">
        <f ca="1" t="shared" si="17"/>
        <v>3</v>
      </c>
      <c r="AC189" s="118">
        <f ca="1" t="shared" si="18"/>
        <v>1</v>
      </c>
      <c r="AE189" s="1"/>
      <c r="AG189" s="133">
        <f ca="1">VLOOKUP(F189,'Data Sources'!$L$3:$N$6,3,0)</f>
        <v>5</v>
      </c>
      <c r="AH189" s="134">
        <f ca="1">VLOOKUP(F189,'Data Sources'!$L$3:$O$6,4,0)</f>
        <v>1.9</v>
      </c>
      <c r="AI189" s="135">
        <f ca="1" t="shared" si="663"/>
        <v>3.1</v>
      </c>
      <c r="AK189" s="1"/>
      <c r="AU189" s="1"/>
      <c r="AZ189" s="153"/>
      <c r="BA189" s="29"/>
      <c r="BB189" s="1"/>
      <c r="BG189" s="153"/>
      <c r="BH189" s="29"/>
      <c r="BI189" s="1"/>
      <c r="BN189" s="153"/>
      <c r="BO189" s="29"/>
      <c r="BP189" s="1"/>
    </row>
    <row r="190" ht="14.25" customHeight="1" spans="1:68">
      <c r="A190" s="55">
        <f t="shared" si="21"/>
        <v>180</v>
      </c>
      <c r="B190" s="56">
        <f ca="1" t="shared" si="7"/>
        <v>0.400209294622468</v>
      </c>
      <c r="C190" s="56">
        <f ca="1">VLOOKUP(B190,'Data Sources'!$C:$E,3)</f>
        <v>1</v>
      </c>
      <c r="D190" s="57">
        <f ca="1" t="shared" si="8"/>
        <v>293</v>
      </c>
      <c r="E190" s="56">
        <f ca="1" t="shared" si="9"/>
        <v>0.766531151838513</v>
      </c>
      <c r="F190" s="56" t="str">
        <f ca="1">VLOOKUP(E190,'Data Sources'!$J$4:$O$6,3)</f>
        <v>Blended Drink</v>
      </c>
      <c r="G190" s="56">
        <f ca="1">VLOOKUP(E190,'Data Sources'!$J$4:$O$6,4)</f>
        <v>8</v>
      </c>
      <c r="H190" s="58">
        <f ca="1" t="shared" si="10"/>
        <v>1</v>
      </c>
      <c r="I190" s="58">
        <f ca="1" t="shared" ref="I190:K190" si="914">IF($H190=I$9,MAX(L189,$D190),L189)</f>
        <v>294</v>
      </c>
      <c r="J190" s="58">
        <f ca="1" t="shared" si="914"/>
        <v>298</v>
      </c>
      <c r="K190" s="58">
        <f ca="1" t="shared" si="914"/>
        <v>300</v>
      </c>
      <c r="L190" s="48">
        <f ca="1" t="shared" ref="L190:N190" si="915">IF($H190=L$9,I190+$G190,L189)</f>
        <v>302</v>
      </c>
      <c r="M190" s="48">
        <f ca="1" t="shared" si="915"/>
        <v>298</v>
      </c>
      <c r="N190" s="48">
        <f ca="1" t="shared" si="915"/>
        <v>300</v>
      </c>
      <c r="O190" s="79">
        <f ca="1" t="shared" ref="O190:Q190" si="916">+IF($H190=O$9,L190-$D190,0)</f>
        <v>9</v>
      </c>
      <c r="P190" s="79">
        <f ca="1" t="shared" si="916"/>
        <v>0</v>
      </c>
      <c r="Q190" s="79">
        <f ca="1" t="shared" si="916"/>
        <v>0</v>
      </c>
      <c r="R190" s="55">
        <f ca="1" t="shared" ref="R190:T190" si="917">+IF($H190=R$9,MAX(0,L190-$D190),0)*$AA190</f>
        <v>9</v>
      </c>
      <c r="S190" s="55">
        <f ca="1" t="shared" si="917"/>
        <v>0</v>
      </c>
      <c r="T190" s="55">
        <f ca="1" t="shared" si="917"/>
        <v>0</v>
      </c>
      <c r="U190" s="55">
        <f ca="1" t="shared" ref="U190:W190" si="918">IF($H190=U$9,MAX(I190-L189,0),0)*$AA190</f>
        <v>0</v>
      </c>
      <c r="V190" s="55">
        <f ca="1" t="shared" si="918"/>
        <v>0</v>
      </c>
      <c r="W190" s="55">
        <f ca="1" t="shared" si="918"/>
        <v>0</v>
      </c>
      <c r="Y190" s="1"/>
      <c r="AA190" s="119">
        <f ca="1" t="shared" si="16"/>
        <v>1</v>
      </c>
      <c r="AB190" s="36">
        <f ca="1" t="shared" si="17"/>
        <v>1</v>
      </c>
      <c r="AC190" s="118">
        <f ca="1" t="shared" si="18"/>
        <v>1</v>
      </c>
      <c r="AE190" s="1"/>
      <c r="AG190" s="133">
        <f ca="1">VLOOKUP(F190,'Data Sources'!$L$3:$N$6,3,0)</f>
        <v>5</v>
      </c>
      <c r="AH190" s="134">
        <f ca="1">VLOOKUP(F190,'Data Sources'!$L$3:$O$6,4,0)</f>
        <v>1.9</v>
      </c>
      <c r="AI190" s="135">
        <f ca="1" t="shared" si="663"/>
        <v>3.1</v>
      </c>
      <c r="AK190" s="1"/>
      <c r="AU190" s="1"/>
      <c r="AZ190" s="153"/>
      <c r="BA190" s="29"/>
      <c r="BB190" s="1"/>
      <c r="BG190" s="153"/>
      <c r="BH190" s="29"/>
      <c r="BI190" s="1"/>
      <c r="BN190" s="153"/>
      <c r="BO190" s="29"/>
      <c r="BP190" s="1"/>
    </row>
    <row r="191" ht="14.25" customHeight="1" spans="1:68">
      <c r="A191" s="48">
        <f t="shared" si="21"/>
        <v>181</v>
      </c>
      <c r="B191" s="49">
        <f ca="1" t="shared" si="7"/>
        <v>0.651671813127871</v>
      </c>
      <c r="C191" s="49">
        <f ca="1">VLOOKUP(B191,'Data Sources'!$C:$E,3)</f>
        <v>2</v>
      </c>
      <c r="D191" s="59">
        <f ca="1" t="shared" si="8"/>
        <v>295</v>
      </c>
      <c r="E191" s="49">
        <f ca="1" t="shared" si="9"/>
        <v>0.309261519316503</v>
      </c>
      <c r="F191" s="49" t="str">
        <f ca="1">VLOOKUP(E191,'Data Sources'!$J$4:$O$6,3)</f>
        <v>Hot Coffee</v>
      </c>
      <c r="G191" s="49">
        <f ca="1">VLOOKUP(E191,'Data Sources'!$J$4:$O$6,4)</f>
        <v>2</v>
      </c>
      <c r="H191" s="54">
        <f ca="1" t="shared" si="10"/>
        <v>2</v>
      </c>
      <c r="I191" s="54">
        <f ca="1" t="shared" ref="I191:K191" si="919">IF($H191=I$9,MAX(L190,$D191),L190)</f>
        <v>302</v>
      </c>
      <c r="J191" s="54">
        <f ca="1" t="shared" si="919"/>
        <v>298</v>
      </c>
      <c r="K191" s="54">
        <f ca="1" t="shared" si="919"/>
        <v>300</v>
      </c>
      <c r="L191" s="48">
        <f ca="1" t="shared" ref="L191:N191" si="920">IF($H191=L$9,I191+$G191,L190)</f>
        <v>302</v>
      </c>
      <c r="M191" s="48">
        <f ca="1" t="shared" si="920"/>
        <v>300</v>
      </c>
      <c r="N191" s="48">
        <f ca="1" t="shared" si="920"/>
        <v>300</v>
      </c>
      <c r="O191" s="79">
        <f ca="1" t="shared" ref="O191:Q191" si="921">+IF($H191=O$9,L191-$D191,0)</f>
        <v>0</v>
      </c>
      <c r="P191" s="79">
        <f ca="1" t="shared" si="921"/>
        <v>5</v>
      </c>
      <c r="Q191" s="79">
        <f ca="1" t="shared" si="921"/>
        <v>0</v>
      </c>
      <c r="R191" s="48">
        <f ca="1" t="shared" ref="R191:T191" si="922">+IF($H191=R$9,MAX(0,L191-$D191),0)*$AA191</f>
        <v>0</v>
      </c>
      <c r="S191" s="48">
        <f ca="1" t="shared" si="922"/>
        <v>5</v>
      </c>
      <c r="T191" s="48">
        <f ca="1" t="shared" si="922"/>
        <v>0</v>
      </c>
      <c r="U191" s="48">
        <f ca="1" t="shared" ref="U191:W191" si="923">IF($H191=U$9,MAX(I191-L190,0),0)*$AA191</f>
        <v>0</v>
      </c>
      <c r="V191" s="48">
        <f ca="1" t="shared" si="923"/>
        <v>0</v>
      </c>
      <c r="W191" s="48">
        <f ca="1" t="shared" si="923"/>
        <v>0</v>
      </c>
      <c r="Y191" s="1"/>
      <c r="AA191" s="119">
        <f ca="1" t="shared" si="16"/>
        <v>1</v>
      </c>
      <c r="AB191" s="36">
        <f ca="1" t="shared" si="17"/>
        <v>2</v>
      </c>
      <c r="AC191" s="118">
        <f ca="1" t="shared" si="18"/>
        <v>1</v>
      </c>
      <c r="AE191" s="1"/>
      <c r="AG191" s="133">
        <f ca="1">VLOOKUP(F191,'Data Sources'!$L$3:$N$6,3,0)</f>
        <v>4</v>
      </c>
      <c r="AH191" s="134">
        <f ca="1">VLOOKUP(F191,'Data Sources'!$L$3:$O$6,4,0)</f>
        <v>1.2</v>
      </c>
      <c r="AI191" s="135">
        <f ca="1" t="shared" si="663"/>
        <v>2.8</v>
      </c>
      <c r="AK191" s="1"/>
      <c r="AU191" s="1"/>
      <c r="AZ191" s="153"/>
      <c r="BA191" s="29"/>
      <c r="BB191" s="1"/>
      <c r="BG191" s="153"/>
      <c r="BH191" s="29"/>
      <c r="BI191" s="1"/>
      <c r="BN191" s="153"/>
      <c r="BO191" s="29"/>
      <c r="BP191" s="1"/>
    </row>
    <row r="192" ht="14.25" customHeight="1" spans="1:68">
      <c r="A192" s="55">
        <f t="shared" si="21"/>
        <v>182</v>
      </c>
      <c r="B192" s="56">
        <f ca="1" t="shared" si="7"/>
        <v>0.542728680376613</v>
      </c>
      <c r="C192" s="56">
        <f ca="1">VLOOKUP(B192,'Data Sources'!$C:$E,3)</f>
        <v>2</v>
      </c>
      <c r="D192" s="57">
        <f ca="1" t="shared" si="8"/>
        <v>297</v>
      </c>
      <c r="E192" s="56">
        <f ca="1" t="shared" si="9"/>
        <v>0.924373137491613</v>
      </c>
      <c r="F192" s="56" t="str">
        <f ca="1">VLOOKUP(E192,'Data Sources'!$J$4:$O$6,3)</f>
        <v>Blended Drink</v>
      </c>
      <c r="G192" s="56">
        <f ca="1">VLOOKUP(E192,'Data Sources'!$J$4:$O$6,4)</f>
        <v>8</v>
      </c>
      <c r="H192" s="58">
        <f ca="1" t="shared" si="10"/>
        <v>2</v>
      </c>
      <c r="I192" s="58">
        <f ca="1" t="shared" ref="I192:K192" si="924">IF($H192=I$9,MAX(L191,$D192),L191)</f>
        <v>302</v>
      </c>
      <c r="J192" s="58">
        <f ca="1" t="shared" si="924"/>
        <v>300</v>
      </c>
      <c r="K192" s="58">
        <f ca="1" t="shared" si="924"/>
        <v>300</v>
      </c>
      <c r="L192" s="48">
        <f ca="1" t="shared" ref="L192:N192" si="925">IF($H192=L$9,I192+$G192,L191)</f>
        <v>302</v>
      </c>
      <c r="M192" s="48">
        <f ca="1" t="shared" si="925"/>
        <v>308</v>
      </c>
      <c r="N192" s="48">
        <f ca="1" t="shared" si="925"/>
        <v>300</v>
      </c>
      <c r="O192" s="79">
        <f ca="1" t="shared" ref="O192:Q192" si="926">+IF($H192=O$9,L192-$D192,0)</f>
        <v>0</v>
      </c>
      <c r="P192" s="79">
        <f ca="1" t="shared" si="926"/>
        <v>11</v>
      </c>
      <c r="Q192" s="79">
        <f ca="1" t="shared" si="926"/>
        <v>0</v>
      </c>
      <c r="R192" s="55">
        <f ca="1" t="shared" ref="R192:T192" si="927">+IF($H192=R$9,MAX(0,L192-$D192),0)*$AA192</f>
        <v>0</v>
      </c>
      <c r="S192" s="55">
        <f ca="1" t="shared" si="927"/>
        <v>11</v>
      </c>
      <c r="T192" s="55">
        <f ca="1" t="shared" si="927"/>
        <v>0</v>
      </c>
      <c r="U192" s="55">
        <f ca="1" t="shared" ref="U192:W192" si="928">IF($H192=U$9,MAX(I192-L191,0),0)*$AA192</f>
        <v>0</v>
      </c>
      <c r="V192" s="55">
        <f ca="1" t="shared" si="928"/>
        <v>0</v>
      </c>
      <c r="W192" s="55">
        <f ca="1" t="shared" si="928"/>
        <v>0</v>
      </c>
      <c r="Y192" s="1"/>
      <c r="AA192" s="119">
        <f ca="1" t="shared" si="16"/>
        <v>1</v>
      </c>
      <c r="AB192" s="36">
        <f ca="1" t="shared" si="17"/>
        <v>2</v>
      </c>
      <c r="AC192" s="118">
        <f ca="1" t="shared" si="18"/>
        <v>1</v>
      </c>
      <c r="AE192" s="1"/>
      <c r="AG192" s="133">
        <f ca="1">VLOOKUP(F192,'Data Sources'!$L$3:$N$6,3,0)</f>
        <v>5</v>
      </c>
      <c r="AH192" s="134">
        <f ca="1">VLOOKUP(F192,'Data Sources'!$L$3:$O$6,4,0)</f>
        <v>1.9</v>
      </c>
      <c r="AI192" s="135">
        <f ca="1" t="shared" si="663"/>
        <v>3.1</v>
      </c>
      <c r="AK192" s="1"/>
      <c r="AU192" s="1"/>
      <c r="AZ192" s="153"/>
      <c r="BA192" s="29"/>
      <c r="BB192" s="1"/>
      <c r="BG192" s="153"/>
      <c r="BH192" s="29"/>
      <c r="BI192" s="1"/>
      <c r="BN192" s="153"/>
      <c r="BO192" s="29"/>
      <c r="BP192" s="1"/>
    </row>
    <row r="193" ht="14.25" customHeight="1" spans="1:68">
      <c r="A193" s="48">
        <f t="shared" si="21"/>
        <v>183</v>
      </c>
      <c r="B193" s="49">
        <f ca="1" t="shared" si="7"/>
        <v>0.588528277502663</v>
      </c>
      <c r="C193" s="49">
        <f ca="1">VLOOKUP(B193,'Data Sources'!$C:$E,3)</f>
        <v>2</v>
      </c>
      <c r="D193" s="59">
        <f ca="1" t="shared" si="8"/>
        <v>299</v>
      </c>
      <c r="E193" s="49">
        <f ca="1" t="shared" si="9"/>
        <v>0.763104213676064</v>
      </c>
      <c r="F193" s="49" t="str">
        <f ca="1">VLOOKUP(E193,'Data Sources'!$J$4:$O$6,3)</f>
        <v>Blended Drink</v>
      </c>
      <c r="G193" s="49">
        <f ca="1">VLOOKUP(E193,'Data Sources'!$J$4:$O$6,4)</f>
        <v>8</v>
      </c>
      <c r="H193" s="54">
        <f ca="1" t="shared" si="10"/>
        <v>3</v>
      </c>
      <c r="I193" s="54">
        <f ca="1" t="shared" ref="I193:K193" si="929">IF($H193=I$9,MAX(L192,$D193),L192)</f>
        <v>302</v>
      </c>
      <c r="J193" s="54">
        <f ca="1" t="shared" si="929"/>
        <v>308</v>
      </c>
      <c r="K193" s="54">
        <f ca="1" t="shared" si="929"/>
        <v>300</v>
      </c>
      <c r="L193" s="48">
        <f ca="1" t="shared" ref="L193:N193" si="930">IF($H193=L$9,I193+$G193,L192)</f>
        <v>302</v>
      </c>
      <c r="M193" s="48">
        <f ca="1" t="shared" si="930"/>
        <v>308</v>
      </c>
      <c r="N193" s="48">
        <f ca="1" t="shared" si="930"/>
        <v>308</v>
      </c>
      <c r="O193" s="79">
        <f ca="1" t="shared" ref="O193:Q193" si="931">+IF($H193=O$9,L193-$D193,0)</f>
        <v>0</v>
      </c>
      <c r="P193" s="79">
        <f ca="1" t="shared" si="931"/>
        <v>0</v>
      </c>
      <c r="Q193" s="79">
        <f ca="1" t="shared" si="931"/>
        <v>9</v>
      </c>
      <c r="R193" s="48">
        <f ca="1" t="shared" ref="R193:T193" si="932">+IF($H193=R$9,MAX(0,L193-$D193),0)*$AA193</f>
        <v>0</v>
      </c>
      <c r="S193" s="48">
        <f ca="1" t="shared" si="932"/>
        <v>0</v>
      </c>
      <c r="T193" s="48">
        <f ca="1" t="shared" si="932"/>
        <v>9</v>
      </c>
      <c r="U193" s="48">
        <f ca="1" t="shared" ref="U193:W193" si="933">IF($H193=U$9,MAX(I193-L192,0),0)*$AA193</f>
        <v>0</v>
      </c>
      <c r="V193" s="48">
        <f ca="1" t="shared" si="933"/>
        <v>0</v>
      </c>
      <c r="W193" s="48">
        <f ca="1" t="shared" si="933"/>
        <v>0</v>
      </c>
      <c r="Y193" s="1"/>
      <c r="AA193" s="119">
        <f ca="1" t="shared" si="16"/>
        <v>1</v>
      </c>
      <c r="AB193" s="36">
        <f ca="1" t="shared" si="17"/>
        <v>3</v>
      </c>
      <c r="AC193" s="118">
        <f ca="1" t="shared" si="18"/>
        <v>1</v>
      </c>
      <c r="AE193" s="1"/>
      <c r="AG193" s="133">
        <f ca="1">VLOOKUP(F193,'Data Sources'!$L$3:$N$6,3,0)</f>
        <v>5</v>
      </c>
      <c r="AH193" s="134">
        <f ca="1">VLOOKUP(F193,'Data Sources'!$L$3:$O$6,4,0)</f>
        <v>1.9</v>
      </c>
      <c r="AI193" s="135">
        <f ca="1" t="shared" si="663"/>
        <v>3.1</v>
      </c>
      <c r="AK193" s="1"/>
      <c r="AU193" s="1"/>
      <c r="AZ193" s="153"/>
      <c r="BA193" s="29"/>
      <c r="BB193" s="1"/>
      <c r="BG193" s="153"/>
      <c r="BH193" s="29"/>
      <c r="BI193" s="1"/>
      <c r="BN193" s="153"/>
      <c r="BO193" s="29"/>
      <c r="BP193" s="1"/>
    </row>
    <row r="194" ht="14.25" customHeight="1" spans="1:68">
      <c r="A194" s="55">
        <f t="shared" si="21"/>
        <v>184</v>
      </c>
      <c r="B194" s="56">
        <f ca="1" t="shared" si="7"/>
        <v>0.329253125529988</v>
      </c>
      <c r="C194" s="56">
        <f ca="1">VLOOKUP(B194,'Data Sources'!$C:$E,3)</f>
        <v>1</v>
      </c>
      <c r="D194" s="57">
        <f ca="1" t="shared" si="8"/>
        <v>300</v>
      </c>
      <c r="E194" s="56">
        <f ca="1" t="shared" si="9"/>
        <v>0.728163651390718</v>
      </c>
      <c r="F194" s="56" t="str">
        <f ca="1">VLOOKUP(E194,'Data Sources'!$J$4:$O$6,3)</f>
        <v>Blended Drink</v>
      </c>
      <c r="G194" s="56">
        <f ca="1">VLOOKUP(E194,'Data Sources'!$J$4:$O$6,4)</f>
        <v>8</v>
      </c>
      <c r="H194" s="58">
        <f ca="1" t="shared" si="10"/>
        <v>1</v>
      </c>
      <c r="I194" s="58">
        <f ca="1" t="shared" ref="I194:K194" si="934">IF($H194=I$9,MAX(L193,$D194),L193)</f>
        <v>302</v>
      </c>
      <c r="J194" s="58">
        <f ca="1" t="shared" si="934"/>
        <v>308</v>
      </c>
      <c r="K194" s="58">
        <f ca="1" t="shared" si="934"/>
        <v>308</v>
      </c>
      <c r="L194" s="48">
        <f ca="1" t="shared" ref="L194:N194" si="935">IF($H194=L$9,I194+$G194,L193)</f>
        <v>310</v>
      </c>
      <c r="M194" s="48">
        <f ca="1" t="shared" si="935"/>
        <v>308</v>
      </c>
      <c r="N194" s="48">
        <f ca="1" t="shared" si="935"/>
        <v>308</v>
      </c>
      <c r="O194" s="79">
        <f ca="1" t="shared" ref="O194:Q194" si="936">+IF($H194=O$9,L194-$D194,0)</f>
        <v>10</v>
      </c>
      <c r="P194" s="79">
        <f ca="1" t="shared" si="936"/>
        <v>0</v>
      </c>
      <c r="Q194" s="79">
        <f ca="1" t="shared" si="936"/>
        <v>0</v>
      </c>
      <c r="R194" s="55">
        <f ca="1" t="shared" ref="R194:T194" si="937">+IF($H194=R$9,MAX(0,L194-$D194),0)*$AA194</f>
        <v>10</v>
      </c>
      <c r="S194" s="55">
        <f ca="1" t="shared" si="937"/>
        <v>0</v>
      </c>
      <c r="T194" s="55">
        <f ca="1" t="shared" si="937"/>
        <v>0</v>
      </c>
      <c r="U194" s="55">
        <f ca="1" t="shared" ref="U194:W194" si="938">IF($H194=U$9,MAX(I194-L193,0),0)*$AA194</f>
        <v>0</v>
      </c>
      <c r="V194" s="55">
        <f ca="1" t="shared" si="938"/>
        <v>0</v>
      </c>
      <c r="W194" s="55">
        <f ca="1" t="shared" si="938"/>
        <v>0</v>
      </c>
      <c r="Y194" s="1"/>
      <c r="AA194" s="119">
        <f ca="1" t="shared" si="16"/>
        <v>1</v>
      </c>
      <c r="AB194" s="36">
        <f ca="1" t="shared" si="17"/>
        <v>1</v>
      </c>
      <c r="AC194" s="118">
        <f ca="1" t="shared" si="18"/>
        <v>1</v>
      </c>
      <c r="AE194" s="1"/>
      <c r="AG194" s="133">
        <f ca="1">VLOOKUP(F194,'Data Sources'!$L$3:$N$6,3,0)</f>
        <v>5</v>
      </c>
      <c r="AH194" s="134">
        <f ca="1">VLOOKUP(F194,'Data Sources'!$L$3:$O$6,4,0)</f>
        <v>1.9</v>
      </c>
      <c r="AI194" s="135">
        <f ca="1" t="shared" si="663"/>
        <v>3.1</v>
      </c>
      <c r="AK194" s="1"/>
      <c r="AU194" s="1"/>
      <c r="AZ194" s="153"/>
      <c r="BA194" s="29"/>
      <c r="BB194" s="1"/>
      <c r="BG194" s="153"/>
      <c r="BH194" s="29"/>
      <c r="BI194" s="1"/>
      <c r="BN194" s="153"/>
      <c r="BO194" s="29"/>
      <c r="BP194" s="1"/>
    </row>
    <row r="195" ht="14.25" customHeight="1" spans="1:68">
      <c r="A195" s="48">
        <f t="shared" si="21"/>
        <v>185</v>
      </c>
      <c r="B195" s="49">
        <f ca="1" t="shared" si="7"/>
        <v>0.862965439380692</v>
      </c>
      <c r="C195" s="49">
        <f ca="1">VLOOKUP(B195,'Data Sources'!$C:$E,3)</f>
        <v>3</v>
      </c>
      <c r="D195" s="59">
        <f ca="1" t="shared" si="8"/>
        <v>303</v>
      </c>
      <c r="E195" s="49">
        <f ca="1" t="shared" si="9"/>
        <v>0.0582421319416511</v>
      </c>
      <c r="F195" s="49" t="str">
        <f ca="1">VLOOKUP(E195,'Data Sources'!$J$4:$O$6,3)</f>
        <v>Hot Coffee</v>
      </c>
      <c r="G195" s="49">
        <f ca="1">VLOOKUP(E195,'Data Sources'!$J$4:$O$6,4)</f>
        <v>2</v>
      </c>
      <c r="H195" s="54">
        <f ca="1" t="shared" si="10"/>
        <v>2</v>
      </c>
      <c r="I195" s="54">
        <f ca="1" t="shared" ref="I195:K195" si="939">IF($H195=I$9,MAX(L194,$D195),L194)</f>
        <v>310</v>
      </c>
      <c r="J195" s="54">
        <f ca="1" t="shared" si="939"/>
        <v>308</v>
      </c>
      <c r="K195" s="54">
        <f ca="1" t="shared" si="939"/>
        <v>308</v>
      </c>
      <c r="L195" s="48">
        <f ca="1" t="shared" ref="L195:N195" si="940">IF($H195=L$9,I195+$G195,L194)</f>
        <v>310</v>
      </c>
      <c r="M195" s="48">
        <f ca="1" t="shared" si="940"/>
        <v>310</v>
      </c>
      <c r="N195" s="48">
        <f ca="1" t="shared" si="940"/>
        <v>308</v>
      </c>
      <c r="O195" s="79">
        <f ca="1" t="shared" ref="O195:Q195" si="941">+IF($H195=O$9,L195-$D195,0)</f>
        <v>0</v>
      </c>
      <c r="P195" s="79">
        <f ca="1" t="shared" si="941"/>
        <v>7</v>
      </c>
      <c r="Q195" s="79">
        <f ca="1" t="shared" si="941"/>
        <v>0</v>
      </c>
      <c r="R195" s="48">
        <f ca="1" t="shared" ref="R195:T195" si="942">+IF($H195=R$9,MAX(0,L195-$D195),0)*$AA195</f>
        <v>0</v>
      </c>
      <c r="S195" s="48">
        <f ca="1" t="shared" si="942"/>
        <v>7</v>
      </c>
      <c r="T195" s="48">
        <f ca="1" t="shared" si="942"/>
        <v>0</v>
      </c>
      <c r="U195" s="48">
        <f ca="1" t="shared" ref="U195:W195" si="943">IF($H195=U$9,MAX(I195-L194,0),0)*$AA195</f>
        <v>0</v>
      </c>
      <c r="V195" s="48">
        <f ca="1" t="shared" si="943"/>
        <v>0</v>
      </c>
      <c r="W195" s="48">
        <f ca="1" t="shared" si="943"/>
        <v>0</v>
      </c>
      <c r="Y195" s="1"/>
      <c r="AA195" s="119">
        <f ca="1" t="shared" si="16"/>
        <v>1</v>
      </c>
      <c r="AB195" s="36">
        <f ca="1" t="shared" si="17"/>
        <v>2</v>
      </c>
      <c r="AC195" s="118">
        <f ca="1" t="shared" si="18"/>
        <v>1</v>
      </c>
      <c r="AE195" s="1"/>
      <c r="AG195" s="133">
        <f ca="1">VLOOKUP(F195,'Data Sources'!$L$3:$N$6,3,0)</f>
        <v>4</v>
      </c>
      <c r="AH195" s="134">
        <f ca="1">VLOOKUP(F195,'Data Sources'!$L$3:$O$6,4,0)</f>
        <v>1.2</v>
      </c>
      <c r="AI195" s="135">
        <f ca="1" t="shared" si="663"/>
        <v>2.8</v>
      </c>
      <c r="AK195" s="1"/>
      <c r="AU195" s="1"/>
      <c r="AZ195" s="153"/>
      <c r="BA195" s="29"/>
      <c r="BB195" s="1"/>
      <c r="BG195" s="153"/>
      <c r="BH195" s="29"/>
      <c r="BI195" s="1"/>
      <c r="BN195" s="153"/>
      <c r="BO195" s="29"/>
      <c r="BP195" s="1"/>
    </row>
    <row r="196" ht="14.25" customHeight="1" spans="1:68">
      <c r="A196" s="55">
        <f t="shared" si="21"/>
        <v>186</v>
      </c>
      <c r="B196" s="56">
        <f ca="1" t="shared" si="7"/>
        <v>0.00192717613617854</v>
      </c>
      <c r="C196" s="56">
        <f ca="1">VLOOKUP(B196,'Data Sources'!$C:$E,3)</f>
        <v>1</v>
      </c>
      <c r="D196" s="57">
        <f ca="1" t="shared" si="8"/>
        <v>304</v>
      </c>
      <c r="E196" s="56">
        <f ca="1" t="shared" si="9"/>
        <v>0.949635264522381</v>
      </c>
      <c r="F196" s="56" t="str">
        <f ca="1">VLOOKUP(E196,'Data Sources'!$J$4:$O$6,3)</f>
        <v>Blended Drink</v>
      </c>
      <c r="G196" s="56">
        <f ca="1">VLOOKUP(E196,'Data Sources'!$J$4:$O$6,4)</f>
        <v>8</v>
      </c>
      <c r="H196" s="58">
        <f ca="1" t="shared" si="10"/>
        <v>3</v>
      </c>
      <c r="I196" s="58">
        <f ca="1" t="shared" ref="I196:K196" si="944">IF($H196=I$9,MAX(L195,$D196),L195)</f>
        <v>310</v>
      </c>
      <c r="J196" s="58">
        <f ca="1" t="shared" si="944"/>
        <v>310</v>
      </c>
      <c r="K196" s="58">
        <f ca="1" t="shared" si="944"/>
        <v>308</v>
      </c>
      <c r="L196" s="48">
        <f ca="1" t="shared" ref="L196:N196" si="945">IF($H196=L$9,I196+$G196,L195)</f>
        <v>310</v>
      </c>
      <c r="M196" s="48">
        <f ca="1" t="shared" si="945"/>
        <v>310</v>
      </c>
      <c r="N196" s="48">
        <f ca="1" t="shared" si="945"/>
        <v>316</v>
      </c>
      <c r="O196" s="79">
        <f ca="1" t="shared" ref="O196:Q196" si="946">+IF($H196=O$9,L196-$D196,0)</f>
        <v>0</v>
      </c>
      <c r="P196" s="79">
        <f ca="1" t="shared" si="946"/>
        <v>0</v>
      </c>
      <c r="Q196" s="79">
        <f ca="1" t="shared" si="946"/>
        <v>12</v>
      </c>
      <c r="R196" s="55">
        <f ca="1" t="shared" ref="R196:T196" si="947">+IF($H196=R$9,MAX(0,L196-$D196),0)*$AA196</f>
        <v>0</v>
      </c>
      <c r="S196" s="55">
        <f ca="1" t="shared" si="947"/>
        <v>0</v>
      </c>
      <c r="T196" s="55">
        <f ca="1" t="shared" si="947"/>
        <v>12</v>
      </c>
      <c r="U196" s="55">
        <f ca="1" t="shared" ref="U196:W196" si="948">IF($H196=U$9,MAX(I196-L195,0),0)*$AA196</f>
        <v>0</v>
      </c>
      <c r="V196" s="55">
        <f ca="1" t="shared" si="948"/>
        <v>0</v>
      </c>
      <c r="W196" s="55">
        <f ca="1" t="shared" si="948"/>
        <v>0</v>
      </c>
      <c r="Y196" s="1"/>
      <c r="AA196" s="119">
        <f ca="1" t="shared" si="16"/>
        <v>1</v>
      </c>
      <c r="AB196" s="36">
        <f ca="1" t="shared" si="17"/>
        <v>3</v>
      </c>
      <c r="AC196" s="118">
        <f ca="1" t="shared" si="18"/>
        <v>1</v>
      </c>
      <c r="AE196" s="1"/>
      <c r="AG196" s="133">
        <f ca="1">VLOOKUP(F196,'Data Sources'!$L$3:$N$6,3,0)</f>
        <v>5</v>
      </c>
      <c r="AH196" s="134">
        <f ca="1">VLOOKUP(F196,'Data Sources'!$L$3:$O$6,4,0)</f>
        <v>1.9</v>
      </c>
      <c r="AI196" s="135">
        <f ca="1" t="shared" si="663"/>
        <v>3.1</v>
      </c>
      <c r="AK196" s="1"/>
      <c r="AU196" s="1"/>
      <c r="AZ196" s="153"/>
      <c r="BA196" s="29"/>
      <c r="BB196" s="1"/>
      <c r="BG196" s="153"/>
      <c r="BH196" s="29"/>
      <c r="BI196" s="1"/>
      <c r="BN196" s="153"/>
      <c r="BO196" s="29"/>
      <c r="BP196" s="1"/>
    </row>
    <row r="197" ht="14.25" customHeight="1" spans="1:68">
      <c r="A197" s="48">
        <f t="shared" si="21"/>
        <v>187</v>
      </c>
      <c r="B197" s="49">
        <f ca="1" t="shared" si="7"/>
        <v>0.732905770999936</v>
      </c>
      <c r="C197" s="49">
        <f ca="1">VLOOKUP(B197,'Data Sources'!$C:$E,3)</f>
        <v>2</v>
      </c>
      <c r="D197" s="59">
        <f ca="1" t="shared" si="8"/>
        <v>306</v>
      </c>
      <c r="E197" s="49">
        <f ca="1" t="shared" si="9"/>
        <v>0.902439468806682</v>
      </c>
      <c r="F197" s="49" t="str">
        <f ca="1">VLOOKUP(E197,'Data Sources'!$J$4:$O$6,3)</f>
        <v>Blended Drink</v>
      </c>
      <c r="G197" s="49">
        <f ca="1">VLOOKUP(E197,'Data Sources'!$J$4:$O$6,4)</f>
        <v>8</v>
      </c>
      <c r="H197" s="54">
        <f ca="1" t="shared" si="10"/>
        <v>1</v>
      </c>
      <c r="I197" s="54">
        <f ca="1" t="shared" ref="I197:K197" si="949">IF($H197=I$9,MAX(L196,$D197),L196)</f>
        <v>310</v>
      </c>
      <c r="J197" s="54">
        <f ca="1" t="shared" si="949"/>
        <v>310</v>
      </c>
      <c r="K197" s="54">
        <f ca="1" t="shared" si="949"/>
        <v>316</v>
      </c>
      <c r="L197" s="48">
        <f ca="1" t="shared" ref="L197:N197" si="950">IF($H197=L$9,I197+$G197,L196)</f>
        <v>318</v>
      </c>
      <c r="M197" s="48">
        <f ca="1" t="shared" si="950"/>
        <v>310</v>
      </c>
      <c r="N197" s="48">
        <f ca="1" t="shared" si="950"/>
        <v>316</v>
      </c>
      <c r="O197" s="79">
        <f ca="1" t="shared" ref="O197:Q197" si="951">+IF($H197=O$9,L197-$D197,0)</f>
        <v>12</v>
      </c>
      <c r="P197" s="79">
        <f ca="1" t="shared" si="951"/>
        <v>0</v>
      </c>
      <c r="Q197" s="79">
        <f ca="1" t="shared" si="951"/>
        <v>0</v>
      </c>
      <c r="R197" s="48">
        <f ca="1" t="shared" ref="R197:T197" si="952">+IF($H197=R$9,MAX(0,L197-$D197),0)*$AA197</f>
        <v>12</v>
      </c>
      <c r="S197" s="48">
        <f ca="1" t="shared" si="952"/>
        <v>0</v>
      </c>
      <c r="T197" s="48">
        <f ca="1" t="shared" si="952"/>
        <v>0</v>
      </c>
      <c r="U197" s="48">
        <f ca="1" t="shared" ref="U197:W197" si="953">IF($H197=U$9,MAX(I197-L196,0),0)*$AA197</f>
        <v>0</v>
      </c>
      <c r="V197" s="48">
        <f ca="1" t="shared" si="953"/>
        <v>0</v>
      </c>
      <c r="W197" s="48">
        <f ca="1" t="shared" si="953"/>
        <v>0</v>
      </c>
      <c r="Y197" s="1"/>
      <c r="AA197" s="119">
        <f ca="1" t="shared" si="16"/>
        <v>1</v>
      </c>
      <c r="AB197" s="36">
        <f ca="1" t="shared" si="17"/>
        <v>1</v>
      </c>
      <c r="AC197" s="118">
        <f ca="1" t="shared" si="18"/>
        <v>1</v>
      </c>
      <c r="AE197" s="1"/>
      <c r="AG197" s="133">
        <f ca="1">VLOOKUP(F197,'Data Sources'!$L$3:$N$6,3,0)</f>
        <v>5</v>
      </c>
      <c r="AH197" s="134">
        <f ca="1">VLOOKUP(F197,'Data Sources'!$L$3:$O$6,4,0)</f>
        <v>1.9</v>
      </c>
      <c r="AI197" s="135">
        <f ca="1" t="shared" si="663"/>
        <v>3.1</v>
      </c>
      <c r="AK197" s="1"/>
      <c r="AU197" s="1"/>
      <c r="AZ197" s="153"/>
      <c r="BA197" s="29"/>
      <c r="BB197" s="1"/>
      <c r="BG197" s="153"/>
      <c r="BH197" s="29"/>
      <c r="BI197" s="1"/>
      <c r="BN197" s="153"/>
      <c r="BO197" s="29"/>
      <c r="BP197" s="1"/>
    </row>
    <row r="198" ht="14.25" customHeight="1" spans="1:68">
      <c r="A198" s="55">
        <f t="shared" si="21"/>
        <v>188</v>
      </c>
      <c r="B198" s="56">
        <f ca="1" t="shared" si="7"/>
        <v>0.447837254256312</v>
      </c>
      <c r="C198" s="56">
        <f ca="1">VLOOKUP(B198,'Data Sources'!$C:$E,3)</f>
        <v>1</v>
      </c>
      <c r="D198" s="57">
        <f ca="1" t="shared" si="8"/>
        <v>307</v>
      </c>
      <c r="E198" s="56">
        <f ca="1" t="shared" si="9"/>
        <v>0.747049525029153</v>
      </c>
      <c r="F198" s="56" t="str">
        <f ca="1">VLOOKUP(E198,'Data Sources'!$J$4:$O$6,3)</f>
        <v>Blended Drink</v>
      </c>
      <c r="G198" s="56">
        <f ca="1">VLOOKUP(E198,'Data Sources'!$J$4:$O$6,4)</f>
        <v>8</v>
      </c>
      <c r="H198" s="58">
        <f ca="1" t="shared" si="10"/>
        <v>2</v>
      </c>
      <c r="I198" s="58">
        <f ca="1" t="shared" ref="I198:K198" si="954">IF($H198=I$9,MAX(L197,$D198),L197)</f>
        <v>318</v>
      </c>
      <c r="J198" s="58">
        <f ca="1" t="shared" si="954"/>
        <v>310</v>
      </c>
      <c r="K198" s="58">
        <f ca="1" t="shared" si="954"/>
        <v>316</v>
      </c>
      <c r="L198" s="48">
        <f ca="1" t="shared" ref="L198:N198" si="955">IF($H198=L$9,I198+$G198,L197)</f>
        <v>318</v>
      </c>
      <c r="M198" s="48">
        <f ca="1" t="shared" si="955"/>
        <v>318</v>
      </c>
      <c r="N198" s="48">
        <f ca="1" t="shared" si="955"/>
        <v>316</v>
      </c>
      <c r="O198" s="79">
        <f ca="1" t="shared" ref="O198:Q198" si="956">+IF($H198=O$9,L198-$D198,0)</f>
        <v>0</v>
      </c>
      <c r="P198" s="79">
        <f ca="1" t="shared" si="956"/>
        <v>11</v>
      </c>
      <c r="Q198" s="79">
        <f ca="1" t="shared" si="956"/>
        <v>0</v>
      </c>
      <c r="R198" s="55">
        <f ca="1" t="shared" ref="R198:T198" si="957">+IF($H198=R$9,MAX(0,L198-$D198),0)*$AA198</f>
        <v>0</v>
      </c>
      <c r="S198" s="55">
        <f ca="1" t="shared" si="957"/>
        <v>11</v>
      </c>
      <c r="T198" s="55">
        <f ca="1" t="shared" si="957"/>
        <v>0</v>
      </c>
      <c r="U198" s="55">
        <f ca="1" t="shared" ref="U198:W198" si="958">IF($H198=U$9,MAX(I198-L197,0),0)*$AA198</f>
        <v>0</v>
      </c>
      <c r="V198" s="55">
        <f ca="1" t="shared" si="958"/>
        <v>0</v>
      </c>
      <c r="W198" s="55">
        <f ca="1" t="shared" si="958"/>
        <v>0</v>
      </c>
      <c r="Y198" s="1"/>
      <c r="AA198" s="119">
        <f ca="1" t="shared" si="16"/>
        <v>1</v>
      </c>
      <c r="AB198" s="36">
        <f ca="1" t="shared" si="17"/>
        <v>2</v>
      </c>
      <c r="AC198" s="118">
        <f ca="1" t="shared" si="18"/>
        <v>1</v>
      </c>
      <c r="AE198" s="1"/>
      <c r="AG198" s="133">
        <f ca="1">VLOOKUP(F198,'Data Sources'!$L$3:$N$6,3,0)</f>
        <v>5</v>
      </c>
      <c r="AH198" s="134">
        <f ca="1">VLOOKUP(F198,'Data Sources'!$L$3:$O$6,4,0)</f>
        <v>1.9</v>
      </c>
      <c r="AI198" s="135">
        <f ca="1" t="shared" si="663"/>
        <v>3.1</v>
      </c>
      <c r="AK198" s="1"/>
      <c r="AU198" s="1"/>
      <c r="AZ198" s="153"/>
      <c r="BA198" s="29"/>
      <c r="BB198" s="1"/>
      <c r="BG198" s="153"/>
      <c r="BH198" s="29"/>
      <c r="BI198" s="1"/>
      <c r="BN198" s="153"/>
      <c r="BO198" s="29"/>
      <c r="BP198" s="1"/>
    </row>
    <row r="199" ht="14.25" customHeight="1" spans="1:68">
      <c r="A199" s="48">
        <f t="shared" si="21"/>
        <v>189</v>
      </c>
      <c r="B199" s="49">
        <f ca="1" t="shared" si="7"/>
        <v>0.0525795872426522</v>
      </c>
      <c r="C199" s="49">
        <f ca="1">VLOOKUP(B199,'Data Sources'!$C:$E,3)</f>
        <v>1</v>
      </c>
      <c r="D199" s="59">
        <f ca="1" t="shared" si="8"/>
        <v>308</v>
      </c>
      <c r="E199" s="49">
        <f ca="1" t="shared" si="9"/>
        <v>0.323037285958284</v>
      </c>
      <c r="F199" s="49" t="str">
        <f ca="1">VLOOKUP(E199,'Data Sources'!$J$4:$O$6,3)</f>
        <v>Hot Coffee</v>
      </c>
      <c r="G199" s="49">
        <f ca="1">VLOOKUP(E199,'Data Sources'!$J$4:$O$6,4)</f>
        <v>2</v>
      </c>
      <c r="H199" s="54">
        <f ca="1" t="shared" si="10"/>
        <v>3</v>
      </c>
      <c r="I199" s="54">
        <f ca="1" t="shared" ref="I199:K199" si="959">IF($H199=I$9,MAX(L198,$D199),L198)</f>
        <v>318</v>
      </c>
      <c r="J199" s="54">
        <f ca="1" t="shared" si="959"/>
        <v>318</v>
      </c>
      <c r="K199" s="54">
        <f ca="1" t="shared" si="959"/>
        <v>316</v>
      </c>
      <c r="L199" s="48">
        <f ca="1" t="shared" ref="L199:N199" si="960">IF($H199=L$9,I199+$G199,L198)</f>
        <v>318</v>
      </c>
      <c r="M199" s="48">
        <f ca="1" t="shared" si="960"/>
        <v>318</v>
      </c>
      <c r="N199" s="48">
        <f ca="1" t="shared" si="960"/>
        <v>318</v>
      </c>
      <c r="O199" s="79">
        <f ca="1" t="shared" ref="O199:Q199" si="961">+IF($H199=O$9,L199-$D199,0)</f>
        <v>0</v>
      </c>
      <c r="P199" s="79">
        <f ca="1" t="shared" si="961"/>
        <v>0</v>
      </c>
      <c r="Q199" s="79">
        <f ca="1" t="shared" si="961"/>
        <v>10</v>
      </c>
      <c r="R199" s="48">
        <f ca="1" t="shared" ref="R199:T199" si="962">+IF($H199=R$9,MAX(0,L199-$D199),0)*$AA199</f>
        <v>0</v>
      </c>
      <c r="S199" s="48">
        <f ca="1" t="shared" si="962"/>
        <v>0</v>
      </c>
      <c r="T199" s="48">
        <f ca="1" t="shared" si="962"/>
        <v>10</v>
      </c>
      <c r="U199" s="48">
        <f ca="1" t="shared" ref="U199:W199" si="963">IF($H199=U$9,MAX(I199-L198,0),0)*$AA199</f>
        <v>0</v>
      </c>
      <c r="V199" s="48">
        <f ca="1" t="shared" si="963"/>
        <v>0</v>
      </c>
      <c r="W199" s="48">
        <f ca="1" t="shared" si="963"/>
        <v>0</v>
      </c>
      <c r="Y199" s="1"/>
      <c r="AA199" s="119">
        <f ca="1" t="shared" si="16"/>
        <v>1</v>
      </c>
      <c r="AB199" s="36">
        <f ca="1" t="shared" si="17"/>
        <v>3</v>
      </c>
      <c r="AC199" s="118">
        <f ca="1" t="shared" si="18"/>
        <v>1</v>
      </c>
      <c r="AE199" s="1"/>
      <c r="AG199" s="133">
        <f ca="1">VLOOKUP(F199,'Data Sources'!$L$3:$N$6,3,0)</f>
        <v>4</v>
      </c>
      <c r="AH199" s="134">
        <f ca="1">VLOOKUP(F199,'Data Sources'!$L$3:$O$6,4,0)</f>
        <v>1.2</v>
      </c>
      <c r="AI199" s="135">
        <f ca="1" t="shared" si="663"/>
        <v>2.8</v>
      </c>
      <c r="AK199" s="1"/>
      <c r="AU199" s="1"/>
      <c r="AZ199" s="153"/>
      <c r="BA199" s="29"/>
      <c r="BB199" s="1"/>
      <c r="BG199" s="153"/>
      <c r="BH199" s="29"/>
      <c r="BI199" s="1"/>
      <c r="BN199" s="153"/>
      <c r="BO199" s="29"/>
      <c r="BP199" s="1"/>
    </row>
    <row r="200" ht="14.25" customHeight="1" spans="1:68">
      <c r="A200" s="55">
        <f t="shared" si="21"/>
        <v>190</v>
      </c>
      <c r="B200" s="56">
        <f ca="1" t="shared" si="7"/>
        <v>0.86627239164151</v>
      </c>
      <c r="C200" s="56">
        <f ca="1">VLOOKUP(B200,'Data Sources'!$C:$E,3)</f>
        <v>3</v>
      </c>
      <c r="D200" s="57">
        <f ca="1" t="shared" si="8"/>
        <v>311</v>
      </c>
      <c r="E200" s="56">
        <f ca="1" t="shared" si="9"/>
        <v>0.0556128406315417</v>
      </c>
      <c r="F200" s="56" t="str">
        <f ca="1">VLOOKUP(E200,'Data Sources'!$J$4:$O$6,3)</f>
        <v>Hot Coffee</v>
      </c>
      <c r="G200" s="56">
        <f ca="1">VLOOKUP(E200,'Data Sources'!$J$4:$O$6,4)</f>
        <v>2</v>
      </c>
      <c r="H200" s="58">
        <f ca="1" t="shared" si="10"/>
        <v>1</v>
      </c>
      <c r="I200" s="58">
        <f ca="1" t="shared" ref="I200:K200" si="964">IF($H200=I$9,MAX(L199,$D200),L199)</f>
        <v>318</v>
      </c>
      <c r="J200" s="58">
        <f ca="1" t="shared" si="964"/>
        <v>318</v>
      </c>
      <c r="K200" s="58">
        <f ca="1" t="shared" si="964"/>
        <v>318</v>
      </c>
      <c r="L200" s="48">
        <f ca="1" t="shared" ref="L200:N200" si="965">IF($H200=L$9,I200+$G200,L199)</f>
        <v>320</v>
      </c>
      <c r="M200" s="48">
        <f ca="1" t="shared" si="965"/>
        <v>318</v>
      </c>
      <c r="N200" s="48">
        <f ca="1" t="shared" si="965"/>
        <v>318</v>
      </c>
      <c r="O200" s="79">
        <f ca="1" t="shared" ref="O200:Q200" si="966">+IF($H200=O$9,L200-$D200,0)</f>
        <v>9</v>
      </c>
      <c r="P200" s="79">
        <f ca="1" t="shared" si="966"/>
        <v>0</v>
      </c>
      <c r="Q200" s="79">
        <f ca="1" t="shared" si="966"/>
        <v>0</v>
      </c>
      <c r="R200" s="55">
        <f ca="1" t="shared" ref="R200:T200" si="967">+IF($H200=R$9,MAX(0,L200-$D200),0)*$AA200</f>
        <v>9</v>
      </c>
      <c r="S200" s="55">
        <f ca="1" t="shared" si="967"/>
        <v>0</v>
      </c>
      <c r="T200" s="55">
        <f ca="1" t="shared" si="967"/>
        <v>0</v>
      </c>
      <c r="U200" s="55">
        <f ca="1" t="shared" ref="U200:W200" si="968">IF($H200=U$9,MAX(I200-L199,0),0)*$AA200</f>
        <v>0</v>
      </c>
      <c r="V200" s="55">
        <f ca="1" t="shared" si="968"/>
        <v>0</v>
      </c>
      <c r="W200" s="55">
        <f ca="1" t="shared" si="968"/>
        <v>0</v>
      </c>
      <c r="Y200" s="1"/>
      <c r="AA200" s="119">
        <f ca="1" t="shared" si="16"/>
        <v>1</v>
      </c>
      <c r="AB200" s="36">
        <f ca="1" t="shared" si="17"/>
        <v>1</v>
      </c>
      <c r="AC200" s="118">
        <f ca="1" t="shared" si="18"/>
        <v>1</v>
      </c>
      <c r="AE200" s="1"/>
      <c r="AG200" s="133">
        <f ca="1">VLOOKUP(F200,'Data Sources'!$L$3:$N$6,3,0)</f>
        <v>4</v>
      </c>
      <c r="AH200" s="134">
        <f ca="1">VLOOKUP(F200,'Data Sources'!$L$3:$O$6,4,0)</f>
        <v>1.2</v>
      </c>
      <c r="AI200" s="135">
        <f ca="1" t="shared" si="663"/>
        <v>2.8</v>
      </c>
      <c r="AK200" s="1"/>
      <c r="AU200" s="1"/>
      <c r="AZ200" s="153"/>
      <c r="BA200" s="29"/>
      <c r="BB200" s="1"/>
      <c r="BG200" s="153"/>
      <c r="BH200" s="29"/>
      <c r="BI200" s="1"/>
      <c r="BN200" s="153"/>
      <c r="BO200" s="29"/>
      <c r="BP200" s="1"/>
    </row>
    <row r="201" ht="14.25" customHeight="1" spans="1:68">
      <c r="A201" s="48">
        <f t="shared" si="21"/>
        <v>191</v>
      </c>
      <c r="B201" s="49">
        <f ca="1" t="shared" si="7"/>
        <v>0.772257751033813</v>
      </c>
      <c r="C201" s="49">
        <f ca="1">VLOOKUP(B201,'Data Sources'!$C:$E,3)</f>
        <v>2</v>
      </c>
      <c r="D201" s="59">
        <f ca="1" t="shared" si="8"/>
        <v>313</v>
      </c>
      <c r="E201" s="49">
        <f ca="1" t="shared" si="9"/>
        <v>0.0397845777176884</v>
      </c>
      <c r="F201" s="49" t="str">
        <f ca="1">VLOOKUP(E201,'Data Sources'!$J$4:$O$6,3)</f>
        <v>Hot Coffee</v>
      </c>
      <c r="G201" s="49">
        <f ca="1">VLOOKUP(E201,'Data Sources'!$J$4:$O$6,4)</f>
        <v>2</v>
      </c>
      <c r="H201" s="54">
        <f ca="1" t="shared" si="10"/>
        <v>2</v>
      </c>
      <c r="I201" s="54">
        <f ca="1" t="shared" ref="I201:K201" si="969">IF($H201=I$9,MAX(L200,$D201),L200)</f>
        <v>320</v>
      </c>
      <c r="J201" s="54">
        <f ca="1" t="shared" si="969"/>
        <v>318</v>
      </c>
      <c r="K201" s="54">
        <f ca="1" t="shared" si="969"/>
        <v>318</v>
      </c>
      <c r="L201" s="48">
        <f ca="1" t="shared" ref="L201:N201" si="970">IF($H201=L$9,I201+$G201,L200)</f>
        <v>320</v>
      </c>
      <c r="M201" s="48">
        <f ca="1" t="shared" si="970"/>
        <v>320</v>
      </c>
      <c r="N201" s="48">
        <f ca="1" t="shared" si="970"/>
        <v>318</v>
      </c>
      <c r="O201" s="79">
        <f ca="1" t="shared" ref="O201:Q201" si="971">+IF($H201=O$9,L201-$D201,0)</f>
        <v>0</v>
      </c>
      <c r="P201" s="79">
        <f ca="1" t="shared" si="971"/>
        <v>7</v>
      </c>
      <c r="Q201" s="79">
        <f ca="1" t="shared" si="971"/>
        <v>0</v>
      </c>
      <c r="R201" s="48">
        <f ca="1" t="shared" ref="R201:T201" si="972">+IF($H201=R$9,MAX(0,L201-$D201),0)*$AA201</f>
        <v>0</v>
      </c>
      <c r="S201" s="48">
        <f ca="1" t="shared" si="972"/>
        <v>7</v>
      </c>
      <c r="T201" s="48">
        <f ca="1" t="shared" si="972"/>
        <v>0</v>
      </c>
      <c r="U201" s="48">
        <f ca="1" t="shared" ref="U201:W201" si="973">IF($H201=U$9,MAX(I201-L200,0),0)*$AA201</f>
        <v>0</v>
      </c>
      <c r="V201" s="48">
        <f ca="1" t="shared" si="973"/>
        <v>0</v>
      </c>
      <c r="W201" s="48">
        <f ca="1" t="shared" si="973"/>
        <v>0</v>
      </c>
      <c r="Y201" s="1"/>
      <c r="AA201" s="119">
        <f ca="1" t="shared" si="16"/>
        <v>1</v>
      </c>
      <c r="AB201" s="36">
        <f ca="1" t="shared" si="17"/>
        <v>2</v>
      </c>
      <c r="AC201" s="118">
        <f ca="1" t="shared" si="18"/>
        <v>1</v>
      </c>
      <c r="AE201" s="1"/>
      <c r="AG201" s="133">
        <f ca="1">VLOOKUP(F201,'Data Sources'!$L$3:$N$6,3,0)</f>
        <v>4</v>
      </c>
      <c r="AH201" s="134">
        <f ca="1">VLOOKUP(F201,'Data Sources'!$L$3:$O$6,4,0)</f>
        <v>1.2</v>
      </c>
      <c r="AI201" s="135">
        <f ca="1" t="shared" si="663"/>
        <v>2.8</v>
      </c>
      <c r="AK201" s="1"/>
      <c r="AU201" s="1"/>
      <c r="AZ201" s="153"/>
      <c r="BA201" s="29"/>
      <c r="BB201" s="1"/>
      <c r="BG201" s="153"/>
      <c r="BH201" s="29"/>
      <c r="BI201" s="1"/>
      <c r="BN201" s="153"/>
      <c r="BO201" s="29"/>
      <c r="BP201" s="1"/>
    </row>
    <row r="202" ht="14.25" customHeight="1" spans="1:68">
      <c r="A202" s="55">
        <f t="shared" si="21"/>
        <v>192</v>
      </c>
      <c r="B202" s="56">
        <f ca="1" t="shared" si="7"/>
        <v>0.888112736206525</v>
      </c>
      <c r="C202" s="56">
        <f ca="1">VLOOKUP(B202,'Data Sources'!$C:$E,3)</f>
        <v>3</v>
      </c>
      <c r="D202" s="57">
        <f ca="1" t="shared" si="8"/>
        <v>316</v>
      </c>
      <c r="E202" s="56">
        <f ca="1" t="shared" si="9"/>
        <v>0.827190030960314</v>
      </c>
      <c r="F202" s="56" t="str">
        <f ca="1">VLOOKUP(E202,'Data Sources'!$J$4:$O$6,3)</f>
        <v>Blended Drink</v>
      </c>
      <c r="G202" s="56">
        <f ca="1">VLOOKUP(E202,'Data Sources'!$J$4:$O$6,4)</f>
        <v>8</v>
      </c>
      <c r="H202" s="58">
        <f ca="1" t="shared" si="10"/>
        <v>3</v>
      </c>
      <c r="I202" s="58">
        <f ca="1" t="shared" ref="I202:K202" si="974">IF($H202=I$9,MAX(L201,$D202),L201)</f>
        <v>320</v>
      </c>
      <c r="J202" s="58">
        <f ca="1" t="shared" si="974"/>
        <v>320</v>
      </c>
      <c r="K202" s="58">
        <f ca="1" t="shared" si="974"/>
        <v>318</v>
      </c>
      <c r="L202" s="48">
        <f ca="1" t="shared" ref="L202:N202" si="975">IF($H202=L$9,I202+$G202,L201)</f>
        <v>320</v>
      </c>
      <c r="M202" s="48">
        <f ca="1" t="shared" si="975"/>
        <v>320</v>
      </c>
      <c r="N202" s="48">
        <f ca="1" t="shared" si="975"/>
        <v>326</v>
      </c>
      <c r="O202" s="79">
        <f ca="1" t="shared" ref="O202:Q202" si="976">+IF($H202=O$9,L202-$D202,0)</f>
        <v>0</v>
      </c>
      <c r="P202" s="79">
        <f ca="1" t="shared" si="976"/>
        <v>0</v>
      </c>
      <c r="Q202" s="79">
        <f ca="1" t="shared" si="976"/>
        <v>10</v>
      </c>
      <c r="R202" s="55">
        <f ca="1" t="shared" ref="R202:T202" si="977">+IF($H202=R$9,MAX(0,L202-$D202),0)*$AA202</f>
        <v>0</v>
      </c>
      <c r="S202" s="55">
        <f ca="1" t="shared" si="977"/>
        <v>0</v>
      </c>
      <c r="T202" s="55">
        <f ca="1" t="shared" si="977"/>
        <v>10</v>
      </c>
      <c r="U202" s="55">
        <f ca="1" t="shared" ref="U202:W202" si="978">IF($H202=U$9,MAX(I202-L201,0),0)*$AA202</f>
        <v>0</v>
      </c>
      <c r="V202" s="55">
        <f ca="1" t="shared" si="978"/>
        <v>0</v>
      </c>
      <c r="W202" s="55">
        <f ca="1" t="shared" si="978"/>
        <v>0</v>
      </c>
      <c r="Y202" s="1"/>
      <c r="AA202" s="119">
        <f ca="1" t="shared" si="16"/>
        <v>1</v>
      </c>
      <c r="AB202" s="36">
        <f ca="1" t="shared" si="17"/>
        <v>3</v>
      </c>
      <c r="AC202" s="118">
        <f ca="1" t="shared" si="18"/>
        <v>1</v>
      </c>
      <c r="AE202" s="1"/>
      <c r="AG202" s="133">
        <f ca="1">VLOOKUP(F202,'Data Sources'!$L$3:$N$6,3,0)</f>
        <v>5</v>
      </c>
      <c r="AH202" s="134">
        <f ca="1">VLOOKUP(F202,'Data Sources'!$L$3:$O$6,4,0)</f>
        <v>1.9</v>
      </c>
      <c r="AI202" s="135">
        <f ca="1" t="shared" si="663"/>
        <v>3.1</v>
      </c>
      <c r="AK202" s="1"/>
      <c r="AU202" s="1"/>
      <c r="AZ202" s="153"/>
      <c r="BA202" s="29"/>
      <c r="BB202" s="1"/>
      <c r="BG202" s="153"/>
      <c r="BH202" s="29"/>
      <c r="BI202" s="1"/>
      <c r="BN202" s="153"/>
      <c r="BO202" s="29"/>
      <c r="BP202" s="1"/>
    </row>
    <row r="203" ht="14.25" customHeight="1" spans="1:68">
      <c r="A203" s="48">
        <f t="shared" si="21"/>
        <v>193</v>
      </c>
      <c r="B203" s="49">
        <f ca="1" t="shared" si="7"/>
        <v>0.126219815167606</v>
      </c>
      <c r="C203" s="49">
        <f ca="1">VLOOKUP(B203,'Data Sources'!$C:$E,3)</f>
        <v>1</v>
      </c>
      <c r="D203" s="59">
        <f ca="1" t="shared" si="8"/>
        <v>317</v>
      </c>
      <c r="E203" s="49">
        <f ca="1" t="shared" si="9"/>
        <v>0.870442988275628</v>
      </c>
      <c r="F203" s="49" t="str">
        <f ca="1">VLOOKUP(E203,'Data Sources'!$J$4:$O$6,3)</f>
        <v>Blended Drink</v>
      </c>
      <c r="G203" s="49">
        <f ca="1">VLOOKUP(E203,'Data Sources'!$J$4:$O$6,4)</f>
        <v>8</v>
      </c>
      <c r="H203" s="54">
        <f ca="1" t="shared" si="10"/>
        <v>1</v>
      </c>
      <c r="I203" s="54">
        <f ca="1" t="shared" ref="I203:K203" si="979">IF($H203=I$9,MAX(L202,$D203),L202)</f>
        <v>320</v>
      </c>
      <c r="J203" s="54">
        <f ca="1" t="shared" si="979"/>
        <v>320</v>
      </c>
      <c r="K203" s="54">
        <f ca="1" t="shared" si="979"/>
        <v>326</v>
      </c>
      <c r="L203" s="48">
        <f ca="1" t="shared" ref="L203:N203" si="980">IF($H203=L$9,I203+$G203,L202)</f>
        <v>328</v>
      </c>
      <c r="M203" s="48">
        <f ca="1" t="shared" si="980"/>
        <v>320</v>
      </c>
      <c r="N203" s="48">
        <f ca="1" t="shared" si="980"/>
        <v>326</v>
      </c>
      <c r="O203" s="79">
        <f ca="1" t="shared" ref="O203:Q203" si="981">+IF($H203=O$9,L203-$D203,0)</f>
        <v>11</v>
      </c>
      <c r="P203" s="79">
        <f ca="1" t="shared" si="981"/>
        <v>0</v>
      </c>
      <c r="Q203" s="79">
        <f ca="1" t="shared" si="981"/>
        <v>0</v>
      </c>
      <c r="R203" s="48">
        <f ca="1" t="shared" ref="R203:T203" si="982">+IF($H203=R$9,MAX(0,L203-$D203),0)*$AA203</f>
        <v>11</v>
      </c>
      <c r="S203" s="48">
        <f ca="1" t="shared" si="982"/>
        <v>0</v>
      </c>
      <c r="T203" s="48">
        <f ca="1" t="shared" si="982"/>
        <v>0</v>
      </c>
      <c r="U203" s="48">
        <f ca="1" t="shared" ref="U203:W203" si="983">IF($H203=U$9,MAX(I203-L202,0),0)*$AA203</f>
        <v>0</v>
      </c>
      <c r="V203" s="48">
        <f ca="1" t="shared" si="983"/>
        <v>0</v>
      </c>
      <c r="W203" s="48">
        <f ca="1" t="shared" si="983"/>
        <v>0</v>
      </c>
      <c r="Y203" s="1"/>
      <c r="AA203" s="119">
        <f ca="1" t="shared" si="16"/>
        <v>1</v>
      </c>
      <c r="AB203" s="36">
        <f ca="1" t="shared" si="17"/>
        <v>1</v>
      </c>
      <c r="AC203" s="118">
        <f ca="1" t="shared" si="18"/>
        <v>1</v>
      </c>
      <c r="AE203" s="1"/>
      <c r="AG203" s="133">
        <f ca="1">VLOOKUP(F203,'Data Sources'!$L$3:$N$6,3,0)</f>
        <v>5</v>
      </c>
      <c r="AH203" s="134">
        <f ca="1">VLOOKUP(F203,'Data Sources'!$L$3:$O$6,4,0)</f>
        <v>1.9</v>
      </c>
      <c r="AI203" s="135">
        <f ca="1" t="shared" ref="AI203:AI266" si="984">AG203-AH203</f>
        <v>3.1</v>
      </c>
      <c r="AK203" s="1"/>
      <c r="AU203" s="1"/>
      <c r="AZ203" s="153"/>
      <c r="BA203" s="29"/>
      <c r="BB203" s="1"/>
      <c r="BG203" s="153"/>
      <c r="BH203" s="29"/>
      <c r="BI203" s="1"/>
      <c r="BN203" s="153"/>
      <c r="BO203" s="29"/>
      <c r="BP203" s="1"/>
    </row>
    <row r="204" ht="14.25" customHeight="1" spans="1:68">
      <c r="A204" s="55">
        <f t="shared" si="21"/>
        <v>194</v>
      </c>
      <c r="B204" s="56">
        <f ca="1" t="shared" si="7"/>
        <v>0.349423146904265</v>
      </c>
      <c r="C204" s="56">
        <f ca="1">VLOOKUP(B204,'Data Sources'!$C:$E,3)</f>
        <v>1</v>
      </c>
      <c r="D204" s="57">
        <f ca="1" t="shared" si="8"/>
        <v>318</v>
      </c>
      <c r="E204" s="56">
        <f ca="1" t="shared" si="9"/>
        <v>0.370075819237264</v>
      </c>
      <c r="F204" s="56" t="str">
        <f ca="1">VLOOKUP(E204,'Data Sources'!$J$4:$O$6,3)</f>
        <v>Hot Coffee</v>
      </c>
      <c r="G204" s="56">
        <f ca="1">VLOOKUP(E204,'Data Sources'!$J$4:$O$6,4)</f>
        <v>2</v>
      </c>
      <c r="H204" s="58">
        <f ca="1" t="shared" si="10"/>
        <v>2</v>
      </c>
      <c r="I204" s="58">
        <f ca="1" t="shared" ref="I204:K204" si="985">IF($H204=I$9,MAX(L203,$D204),L203)</f>
        <v>328</v>
      </c>
      <c r="J204" s="58">
        <f ca="1" t="shared" si="985"/>
        <v>320</v>
      </c>
      <c r="K204" s="58">
        <f ca="1" t="shared" si="985"/>
        <v>326</v>
      </c>
      <c r="L204" s="48">
        <f ca="1" t="shared" ref="L204:N204" si="986">IF($H204=L$9,I204+$G204,L203)</f>
        <v>328</v>
      </c>
      <c r="M204" s="48">
        <f ca="1" t="shared" si="986"/>
        <v>322</v>
      </c>
      <c r="N204" s="48">
        <f ca="1" t="shared" si="986"/>
        <v>326</v>
      </c>
      <c r="O204" s="79">
        <f ca="1" t="shared" ref="O204:Q204" si="987">+IF($H204=O$9,L204-$D204,0)</f>
        <v>0</v>
      </c>
      <c r="P204" s="79">
        <f ca="1" t="shared" si="987"/>
        <v>4</v>
      </c>
      <c r="Q204" s="79">
        <f ca="1" t="shared" si="987"/>
        <v>0</v>
      </c>
      <c r="R204" s="55">
        <f ca="1" t="shared" ref="R204:T204" si="988">+IF($H204=R$9,MAX(0,L204-$D204),0)*$AA204</f>
        <v>0</v>
      </c>
      <c r="S204" s="55">
        <f ca="1" t="shared" si="988"/>
        <v>4</v>
      </c>
      <c r="T204" s="55">
        <f ca="1" t="shared" si="988"/>
        <v>0</v>
      </c>
      <c r="U204" s="55">
        <f ca="1" t="shared" ref="U204:W204" si="989">IF($H204=U$9,MAX(I204-L203,0),0)*$AA204</f>
        <v>0</v>
      </c>
      <c r="V204" s="55">
        <f ca="1" t="shared" si="989"/>
        <v>0</v>
      </c>
      <c r="W204" s="55">
        <f ca="1" t="shared" si="989"/>
        <v>0</v>
      </c>
      <c r="Y204" s="1"/>
      <c r="AA204" s="119">
        <f ca="1" t="shared" si="16"/>
        <v>1</v>
      </c>
      <c r="AB204" s="36">
        <f ca="1" t="shared" si="17"/>
        <v>2</v>
      </c>
      <c r="AC204" s="118">
        <f ca="1" t="shared" si="18"/>
        <v>1</v>
      </c>
      <c r="AE204" s="1"/>
      <c r="AG204" s="133">
        <f ca="1">VLOOKUP(F204,'Data Sources'!$L$3:$N$6,3,0)</f>
        <v>4</v>
      </c>
      <c r="AH204" s="134">
        <f ca="1">VLOOKUP(F204,'Data Sources'!$L$3:$O$6,4,0)</f>
        <v>1.2</v>
      </c>
      <c r="AI204" s="135">
        <f ca="1" t="shared" si="984"/>
        <v>2.8</v>
      </c>
      <c r="AK204" s="1"/>
      <c r="AU204" s="1"/>
      <c r="AZ204" s="153"/>
      <c r="BA204" s="29"/>
      <c r="BB204" s="1"/>
      <c r="BG204" s="153"/>
      <c r="BH204" s="29"/>
      <c r="BI204" s="1"/>
      <c r="BN204" s="153"/>
      <c r="BO204" s="29"/>
      <c r="BP204" s="1"/>
    </row>
    <row r="205" ht="14.25" customHeight="1" spans="1:68">
      <c r="A205" s="48">
        <f t="shared" si="21"/>
        <v>195</v>
      </c>
      <c r="B205" s="49">
        <f ca="1" t="shared" si="7"/>
        <v>0.456770074392415</v>
      </c>
      <c r="C205" s="49">
        <f ca="1">VLOOKUP(B205,'Data Sources'!$C:$E,3)</f>
        <v>1</v>
      </c>
      <c r="D205" s="59">
        <f ca="1" t="shared" si="8"/>
        <v>319</v>
      </c>
      <c r="E205" s="49">
        <f ca="1" t="shared" si="9"/>
        <v>0.380131394102381</v>
      </c>
      <c r="F205" s="49" t="str">
        <f ca="1">VLOOKUP(E205,'Data Sources'!$J$4:$O$6,3)</f>
        <v>Hot Coffee</v>
      </c>
      <c r="G205" s="49">
        <f ca="1">VLOOKUP(E205,'Data Sources'!$J$4:$O$6,4)</f>
        <v>2</v>
      </c>
      <c r="H205" s="54">
        <f ca="1" t="shared" si="10"/>
        <v>2</v>
      </c>
      <c r="I205" s="54">
        <f ca="1" t="shared" ref="I205:K205" si="990">IF($H205=I$9,MAX(L204,$D205),L204)</f>
        <v>328</v>
      </c>
      <c r="J205" s="54">
        <f ca="1" t="shared" si="990"/>
        <v>322</v>
      </c>
      <c r="K205" s="54">
        <f ca="1" t="shared" si="990"/>
        <v>326</v>
      </c>
      <c r="L205" s="48">
        <f ca="1" t="shared" ref="L205:N205" si="991">IF($H205=L$9,I205+$G205,L204)</f>
        <v>328</v>
      </c>
      <c r="M205" s="48">
        <f ca="1" t="shared" si="991"/>
        <v>324</v>
      </c>
      <c r="N205" s="48">
        <f ca="1" t="shared" si="991"/>
        <v>326</v>
      </c>
      <c r="O205" s="79">
        <f ca="1" t="shared" ref="O205:Q205" si="992">+IF($H205=O$9,L205-$D205,0)</f>
        <v>0</v>
      </c>
      <c r="P205" s="79">
        <f ca="1" t="shared" si="992"/>
        <v>5</v>
      </c>
      <c r="Q205" s="79">
        <f ca="1" t="shared" si="992"/>
        <v>0</v>
      </c>
      <c r="R205" s="48">
        <f ca="1" t="shared" ref="R205:T205" si="993">+IF($H205=R$9,MAX(0,L205-$D205),0)*$AA205</f>
        <v>0</v>
      </c>
      <c r="S205" s="48">
        <f ca="1" t="shared" si="993"/>
        <v>5</v>
      </c>
      <c r="T205" s="48">
        <f ca="1" t="shared" si="993"/>
        <v>0</v>
      </c>
      <c r="U205" s="48">
        <f ca="1" t="shared" ref="U205:W205" si="994">IF($H205=U$9,MAX(I205-L204,0),0)*$AA205</f>
        <v>0</v>
      </c>
      <c r="V205" s="48">
        <f ca="1" t="shared" si="994"/>
        <v>0</v>
      </c>
      <c r="W205" s="48">
        <f ca="1" t="shared" si="994"/>
        <v>0</v>
      </c>
      <c r="Y205" s="1"/>
      <c r="AA205" s="119">
        <f ca="1" t="shared" si="16"/>
        <v>1</v>
      </c>
      <c r="AB205" s="36">
        <f ca="1" t="shared" si="17"/>
        <v>2</v>
      </c>
      <c r="AC205" s="118">
        <f ca="1" t="shared" si="18"/>
        <v>1</v>
      </c>
      <c r="AE205" s="1"/>
      <c r="AG205" s="133">
        <f ca="1">VLOOKUP(F205,'Data Sources'!$L$3:$N$6,3,0)</f>
        <v>4</v>
      </c>
      <c r="AH205" s="134">
        <f ca="1">VLOOKUP(F205,'Data Sources'!$L$3:$O$6,4,0)</f>
        <v>1.2</v>
      </c>
      <c r="AI205" s="135">
        <f ca="1" t="shared" si="984"/>
        <v>2.8</v>
      </c>
      <c r="AK205" s="1"/>
      <c r="AU205" s="1"/>
      <c r="AZ205" s="153"/>
      <c r="BA205" s="29"/>
      <c r="BB205" s="1"/>
      <c r="BG205" s="153"/>
      <c r="BH205" s="29"/>
      <c r="BI205" s="1"/>
      <c r="BN205" s="153"/>
      <c r="BO205" s="29"/>
      <c r="BP205" s="1"/>
    </row>
    <row r="206" ht="14.25" customHeight="1" spans="1:68">
      <c r="A206" s="55">
        <f t="shared" si="21"/>
        <v>196</v>
      </c>
      <c r="B206" s="56">
        <f ca="1" t="shared" si="7"/>
        <v>0.135524028097936</v>
      </c>
      <c r="C206" s="56">
        <f ca="1">VLOOKUP(B206,'Data Sources'!$C:$E,3)</f>
        <v>1</v>
      </c>
      <c r="D206" s="57">
        <f ca="1" t="shared" si="8"/>
        <v>320</v>
      </c>
      <c r="E206" s="56">
        <f ca="1" t="shared" si="9"/>
        <v>0.912131786169105</v>
      </c>
      <c r="F206" s="56" t="str">
        <f ca="1">VLOOKUP(E206,'Data Sources'!$J$4:$O$6,3)</f>
        <v>Blended Drink</v>
      </c>
      <c r="G206" s="56">
        <f ca="1">VLOOKUP(E206,'Data Sources'!$J$4:$O$6,4)</f>
        <v>8</v>
      </c>
      <c r="H206" s="58">
        <f ca="1" t="shared" si="10"/>
        <v>2</v>
      </c>
      <c r="I206" s="58">
        <f ca="1" t="shared" ref="I206:K206" si="995">IF($H206=I$9,MAX(L205,$D206),L205)</f>
        <v>328</v>
      </c>
      <c r="J206" s="58">
        <f ca="1" t="shared" si="995"/>
        <v>324</v>
      </c>
      <c r="K206" s="58">
        <f ca="1" t="shared" si="995"/>
        <v>326</v>
      </c>
      <c r="L206" s="48">
        <f ca="1" t="shared" ref="L206:N206" si="996">IF($H206=L$9,I206+$G206,L205)</f>
        <v>328</v>
      </c>
      <c r="M206" s="48">
        <f ca="1" t="shared" si="996"/>
        <v>332</v>
      </c>
      <c r="N206" s="48">
        <f ca="1" t="shared" si="996"/>
        <v>326</v>
      </c>
      <c r="O206" s="79">
        <f ca="1" t="shared" ref="O206:Q206" si="997">+IF($H206=O$9,L206-$D206,0)</f>
        <v>0</v>
      </c>
      <c r="P206" s="79">
        <f ca="1" t="shared" si="997"/>
        <v>12</v>
      </c>
      <c r="Q206" s="79">
        <f ca="1" t="shared" si="997"/>
        <v>0</v>
      </c>
      <c r="R206" s="55">
        <f ca="1" t="shared" ref="R206:T206" si="998">+IF($H206=R$9,MAX(0,L206-$D206),0)*$AA206</f>
        <v>0</v>
      </c>
      <c r="S206" s="55">
        <f ca="1" t="shared" si="998"/>
        <v>12</v>
      </c>
      <c r="T206" s="55">
        <f ca="1" t="shared" si="998"/>
        <v>0</v>
      </c>
      <c r="U206" s="55">
        <f ca="1" t="shared" ref="U206:W206" si="999">IF($H206=U$9,MAX(I206-L205,0),0)*$AA206</f>
        <v>0</v>
      </c>
      <c r="V206" s="55">
        <f ca="1" t="shared" si="999"/>
        <v>0</v>
      </c>
      <c r="W206" s="55">
        <f ca="1" t="shared" si="999"/>
        <v>0</v>
      </c>
      <c r="Y206" s="1"/>
      <c r="AA206" s="119">
        <f ca="1" t="shared" si="16"/>
        <v>1</v>
      </c>
      <c r="AB206" s="36">
        <f ca="1" t="shared" si="17"/>
        <v>2</v>
      </c>
      <c r="AC206" s="118">
        <f ca="1" t="shared" si="18"/>
        <v>1</v>
      </c>
      <c r="AE206" s="1"/>
      <c r="AG206" s="133">
        <f ca="1">VLOOKUP(F206,'Data Sources'!$L$3:$N$6,3,0)</f>
        <v>5</v>
      </c>
      <c r="AH206" s="134">
        <f ca="1">VLOOKUP(F206,'Data Sources'!$L$3:$O$6,4,0)</f>
        <v>1.9</v>
      </c>
      <c r="AI206" s="135">
        <f ca="1" t="shared" si="984"/>
        <v>3.1</v>
      </c>
      <c r="AK206" s="1"/>
      <c r="AU206" s="1"/>
      <c r="AZ206" s="153"/>
      <c r="BA206" s="29"/>
      <c r="BB206" s="1"/>
      <c r="BG206" s="153"/>
      <c r="BH206" s="29"/>
      <c r="BI206" s="1"/>
      <c r="BN206" s="153"/>
      <c r="BO206" s="29"/>
      <c r="BP206" s="1"/>
    </row>
    <row r="207" ht="14.25" customHeight="1" spans="1:68">
      <c r="A207" s="48">
        <f t="shared" si="21"/>
        <v>197</v>
      </c>
      <c r="B207" s="49">
        <f ca="1" t="shared" si="7"/>
        <v>0.345808383854499</v>
      </c>
      <c r="C207" s="49">
        <f ca="1">VLOOKUP(B207,'Data Sources'!$C:$E,3)</f>
        <v>1</v>
      </c>
      <c r="D207" s="59">
        <f ca="1" t="shared" si="8"/>
        <v>321</v>
      </c>
      <c r="E207" s="49">
        <f ca="1" t="shared" si="9"/>
        <v>0.801426989186666</v>
      </c>
      <c r="F207" s="49" t="str">
        <f ca="1">VLOOKUP(E207,'Data Sources'!$J$4:$O$6,3)</f>
        <v>Blended Drink</v>
      </c>
      <c r="G207" s="49">
        <f ca="1">VLOOKUP(E207,'Data Sources'!$J$4:$O$6,4)</f>
        <v>8</v>
      </c>
      <c r="H207" s="54">
        <f ca="1" t="shared" si="10"/>
        <v>3</v>
      </c>
      <c r="I207" s="54">
        <f ca="1" t="shared" ref="I207:K207" si="1000">IF($H207=I$9,MAX(L206,$D207),L206)</f>
        <v>328</v>
      </c>
      <c r="J207" s="54">
        <f ca="1" t="shared" si="1000"/>
        <v>332</v>
      </c>
      <c r="K207" s="54">
        <f ca="1" t="shared" si="1000"/>
        <v>326</v>
      </c>
      <c r="L207" s="48">
        <f ca="1" t="shared" ref="L207:N207" si="1001">IF($H207=L$9,I207+$G207,L206)</f>
        <v>328</v>
      </c>
      <c r="M207" s="48">
        <f ca="1" t="shared" si="1001"/>
        <v>332</v>
      </c>
      <c r="N207" s="48">
        <f ca="1" t="shared" si="1001"/>
        <v>334</v>
      </c>
      <c r="O207" s="79">
        <f ca="1" t="shared" ref="O207:Q207" si="1002">+IF($H207=O$9,L207-$D207,0)</f>
        <v>0</v>
      </c>
      <c r="P207" s="79">
        <f ca="1" t="shared" si="1002"/>
        <v>0</v>
      </c>
      <c r="Q207" s="79">
        <f ca="1" t="shared" si="1002"/>
        <v>13</v>
      </c>
      <c r="R207" s="48">
        <f ca="1" t="shared" ref="R207:T207" si="1003">+IF($H207=R$9,MAX(0,L207-$D207),0)*$AA207</f>
        <v>0</v>
      </c>
      <c r="S207" s="48">
        <f ca="1" t="shared" si="1003"/>
        <v>0</v>
      </c>
      <c r="T207" s="48">
        <f ca="1" t="shared" si="1003"/>
        <v>13</v>
      </c>
      <c r="U207" s="48">
        <f ca="1" t="shared" ref="U207:W207" si="1004">IF($H207=U$9,MAX(I207-L206,0),0)*$AA207</f>
        <v>0</v>
      </c>
      <c r="V207" s="48">
        <f ca="1" t="shared" si="1004"/>
        <v>0</v>
      </c>
      <c r="W207" s="48">
        <f ca="1" t="shared" si="1004"/>
        <v>0</v>
      </c>
      <c r="Y207" s="1"/>
      <c r="AA207" s="119">
        <f ca="1" t="shared" si="16"/>
        <v>1</v>
      </c>
      <c r="AB207" s="36">
        <f ca="1" t="shared" si="17"/>
        <v>3</v>
      </c>
      <c r="AC207" s="118">
        <f ca="1" t="shared" si="18"/>
        <v>1</v>
      </c>
      <c r="AE207" s="1"/>
      <c r="AG207" s="133">
        <f ca="1">VLOOKUP(F207,'Data Sources'!$L$3:$N$6,3,0)</f>
        <v>5</v>
      </c>
      <c r="AH207" s="134">
        <f ca="1">VLOOKUP(F207,'Data Sources'!$L$3:$O$6,4,0)</f>
        <v>1.9</v>
      </c>
      <c r="AI207" s="135">
        <f ca="1" t="shared" si="984"/>
        <v>3.1</v>
      </c>
      <c r="AK207" s="1"/>
      <c r="AU207" s="1"/>
      <c r="AZ207" s="153"/>
      <c r="BA207" s="29"/>
      <c r="BB207" s="1"/>
      <c r="BG207" s="153"/>
      <c r="BH207" s="29"/>
      <c r="BI207" s="1"/>
      <c r="BN207" s="153"/>
      <c r="BO207" s="29"/>
      <c r="BP207" s="1"/>
    </row>
    <row r="208" ht="14.25" customHeight="1" spans="1:68">
      <c r="A208" s="55">
        <f t="shared" si="21"/>
        <v>198</v>
      </c>
      <c r="B208" s="56">
        <f ca="1" t="shared" si="7"/>
        <v>0.408520748856089</v>
      </c>
      <c r="C208" s="56">
        <f ca="1">VLOOKUP(B208,'Data Sources'!$C:$E,3)</f>
        <v>1</v>
      </c>
      <c r="D208" s="57">
        <f ca="1" t="shared" si="8"/>
        <v>322</v>
      </c>
      <c r="E208" s="56">
        <f ca="1" t="shared" si="9"/>
        <v>0.417320339240419</v>
      </c>
      <c r="F208" s="56" t="str">
        <f ca="1">VLOOKUP(E208,'Data Sources'!$J$4:$O$6,3)</f>
        <v>Hot Coffee</v>
      </c>
      <c r="G208" s="56">
        <f ca="1">VLOOKUP(E208,'Data Sources'!$J$4:$O$6,4)</f>
        <v>2</v>
      </c>
      <c r="H208" s="58">
        <f ca="1" t="shared" si="10"/>
        <v>1</v>
      </c>
      <c r="I208" s="58">
        <f ca="1" t="shared" ref="I208:K208" si="1005">IF($H208=I$9,MAX(L207,$D208),L207)</f>
        <v>328</v>
      </c>
      <c r="J208" s="58">
        <f ca="1" t="shared" si="1005"/>
        <v>332</v>
      </c>
      <c r="K208" s="58">
        <f ca="1" t="shared" si="1005"/>
        <v>334</v>
      </c>
      <c r="L208" s="48">
        <f ca="1" t="shared" ref="L208:N208" si="1006">IF($H208=L$9,I208+$G208,L207)</f>
        <v>330</v>
      </c>
      <c r="M208" s="48">
        <f ca="1" t="shared" si="1006"/>
        <v>332</v>
      </c>
      <c r="N208" s="48">
        <f ca="1" t="shared" si="1006"/>
        <v>334</v>
      </c>
      <c r="O208" s="79">
        <f ca="1" t="shared" ref="O208:Q208" si="1007">+IF($H208=O$9,L208-$D208,0)</f>
        <v>8</v>
      </c>
      <c r="P208" s="79">
        <f ca="1" t="shared" si="1007"/>
        <v>0</v>
      </c>
      <c r="Q208" s="79">
        <f ca="1" t="shared" si="1007"/>
        <v>0</v>
      </c>
      <c r="R208" s="55">
        <f ca="1" t="shared" ref="R208:T208" si="1008">+IF($H208=R$9,MAX(0,L208-$D208),0)*$AA208</f>
        <v>8</v>
      </c>
      <c r="S208" s="55">
        <f ca="1" t="shared" si="1008"/>
        <v>0</v>
      </c>
      <c r="T208" s="55">
        <f ca="1" t="shared" si="1008"/>
        <v>0</v>
      </c>
      <c r="U208" s="55">
        <f ca="1" t="shared" ref="U208:W208" si="1009">IF($H208=U$9,MAX(I208-L207,0),0)*$AA208</f>
        <v>0</v>
      </c>
      <c r="V208" s="55">
        <f ca="1" t="shared" si="1009"/>
        <v>0</v>
      </c>
      <c r="W208" s="55">
        <f ca="1" t="shared" si="1009"/>
        <v>0</v>
      </c>
      <c r="Y208" s="1"/>
      <c r="AA208" s="119">
        <f ca="1" t="shared" si="16"/>
        <v>1</v>
      </c>
      <c r="AB208" s="36">
        <f ca="1" t="shared" si="17"/>
        <v>1</v>
      </c>
      <c r="AC208" s="118">
        <f ca="1" t="shared" si="18"/>
        <v>1</v>
      </c>
      <c r="AE208" s="1"/>
      <c r="AG208" s="133">
        <f ca="1">VLOOKUP(F208,'Data Sources'!$L$3:$N$6,3,0)</f>
        <v>4</v>
      </c>
      <c r="AH208" s="134">
        <f ca="1">VLOOKUP(F208,'Data Sources'!$L$3:$O$6,4,0)</f>
        <v>1.2</v>
      </c>
      <c r="AI208" s="135">
        <f ca="1" t="shared" si="984"/>
        <v>2.8</v>
      </c>
      <c r="AK208" s="1"/>
      <c r="AU208" s="1"/>
      <c r="AZ208" s="153"/>
      <c r="BA208" s="29"/>
      <c r="BB208" s="1"/>
      <c r="BG208" s="153"/>
      <c r="BH208" s="29"/>
      <c r="BI208" s="1"/>
      <c r="BN208" s="153"/>
      <c r="BO208" s="29"/>
      <c r="BP208" s="1"/>
    </row>
    <row r="209" ht="14.25" customHeight="1" spans="1:68">
      <c r="A209" s="48">
        <f t="shared" si="21"/>
        <v>199</v>
      </c>
      <c r="B209" s="49">
        <f ca="1" t="shared" si="7"/>
        <v>0.37116764387651</v>
      </c>
      <c r="C209" s="49">
        <f ca="1">VLOOKUP(B209,'Data Sources'!$C:$E,3)</f>
        <v>1</v>
      </c>
      <c r="D209" s="59">
        <f ca="1" t="shared" si="8"/>
        <v>323</v>
      </c>
      <c r="E209" s="49">
        <f ca="1" t="shared" si="9"/>
        <v>0.811347313921241</v>
      </c>
      <c r="F209" s="49" t="str">
        <f ca="1">VLOOKUP(E209,'Data Sources'!$J$4:$O$6,3)</f>
        <v>Blended Drink</v>
      </c>
      <c r="G209" s="49">
        <f ca="1">VLOOKUP(E209,'Data Sources'!$J$4:$O$6,4)</f>
        <v>8</v>
      </c>
      <c r="H209" s="54">
        <f ca="1" t="shared" si="10"/>
        <v>1</v>
      </c>
      <c r="I209" s="54">
        <f ca="1" t="shared" ref="I209:K209" si="1010">IF($H209=I$9,MAX(L208,$D209),L208)</f>
        <v>330</v>
      </c>
      <c r="J209" s="54">
        <f ca="1" t="shared" si="1010"/>
        <v>332</v>
      </c>
      <c r="K209" s="54">
        <f ca="1" t="shared" si="1010"/>
        <v>334</v>
      </c>
      <c r="L209" s="48">
        <f ca="1" t="shared" ref="L209:N209" si="1011">IF($H209=L$9,I209+$G209,L208)</f>
        <v>338</v>
      </c>
      <c r="M209" s="48">
        <f ca="1" t="shared" si="1011"/>
        <v>332</v>
      </c>
      <c r="N209" s="48">
        <f ca="1" t="shared" si="1011"/>
        <v>334</v>
      </c>
      <c r="O209" s="79">
        <f ca="1" t="shared" ref="O209:Q209" si="1012">+IF($H209=O$9,L209-$D209,0)</f>
        <v>15</v>
      </c>
      <c r="P209" s="79">
        <f ca="1" t="shared" si="1012"/>
        <v>0</v>
      </c>
      <c r="Q209" s="79">
        <f ca="1" t="shared" si="1012"/>
        <v>0</v>
      </c>
      <c r="R209" s="48">
        <f ca="1" t="shared" ref="R209:T209" si="1013">+IF($H209=R$9,MAX(0,L209-$D209),0)*$AA209</f>
        <v>15</v>
      </c>
      <c r="S209" s="48">
        <f ca="1" t="shared" si="1013"/>
        <v>0</v>
      </c>
      <c r="T209" s="48">
        <f ca="1" t="shared" si="1013"/>
        <v>0</v>
      </c>
      <c r="U209" s="48">
        <f ca="1" t="shared" ref="U209:W209" si="1014">IF($H209=U$9,MAX(I209-L208,0),0)*$AA209</f>
        <v>0</v>
      </c>
      <c r="V209" s="48">
        <f ca="1" t="shared" si="1014"/>
        <v>0</v>
      </c>
      <c r="W209" s="48">
        <f ca="1" t="shared" si="1014"/>
        <v>0</v>
      </c>
      <c r="Y209" s="1"/>
      <c r="AA209" s="119">
        <f ca="1" t="shared" si="16"/>
        <v>1</v>
      </c>
      <c r="AB209" s="36">
        <f ca="1" t="shared" si="17"/>
        <v>1</v>
      </c>
      <c r="AC209" s="118">
        <f ca="1" t="shared" si="18"/>
        <v>1</v>
      </c>
      <c r="AE209" s="1"/>
      <c r="AG209" s="133">
        <f ca="1">VLOOKUP(F209,'Data Sources'!$L$3:$N$6,3,0)</f>
        <v>5</v>
      </c>
      <c r="AH209" s="134">
        <f ca="1">VLOOKUP(F209,'Data Sources'!$L$3:$O$6,4,0)</f>
        <v>1.9</v>
      </c>
      <c r="AI209" s="135">
        <f ca="1" t="shared" si="984"/>
        <v>3.1</v>
      </c>
      <c r="AK209" s="1"/>
      <c r="AU209" s="1"/>
      <c r="AZ209" s="153"/>
      <c r="BA209" s="29"/>
      <c r="BB209" s="1"/>
      <c r="BG209" s="153"/>
      <c r="BH209" s="29"/>
      <c r="BI209" s="1"/>
      <c r="BN209" s="153"/>
      <c r="BO209" s="29"/>
      <c r="BP209" s="1"/>
    </row>
    <row r="210" ht="14.25" customHeight="1" spans="1:68">
      <c r="A210" s="55">
        <f t="shared" si="21"/>
        <v>200</v>
      </c>
      <c r="B210" s="56">
        <f ca="1" t="shared" si="7"/>
        <v>0.403336685948982</v>
      </c>
      <c r="C210" s="56">
        <f ca="1">VLOOKUP(B210,'Data Sources'!$C:$E,3)</f>
        <v>1</v>
      </c>
      <c r="D210" s="57">
        <f ca="1" t="shared" si="8"/>
        <v>324</v>
      </c>
      <c r="E210" s="56">
        <f ca="1" t="shared" si="9"/>
        <v>0.977079912265139</v>
      </c>
      <c r="F210" s="56" t="str">
        <f ca="1">VLOOKUP(E210,'Data Sources'!$J$4:$O$6,3)</f>
        <v>Blended Drink</v>
      </c>
      <c r="G210" s="56">
        <f ca="1">VLOOKUP(E210,'Data Sources'!$J$4:$O$6,4)</f>
        <v>8</v>
      </c>
      <c r="H210" s="58">
        <f ca="1" t="shared" si="10"/>
        <v>2</v>
      </c>
      <c r="I210" s="58">
        <f ca="1" t="shared" ref="I210:K210" si="1015">IF($H210=I$9,MAX(L209,$D210),L209)</f>
        <v>338</v>
      </c>
      <c r="J210" s="58">
        <f ca="1" t="shared" si="1015"/>
        <v>332</v>
      </c>
      <c r="K210" s="58">
        <f ca="1" t="shared" si="1015"/>
        <v>334</v>
      </c>
      <c r="L210" s="48">
        <f ca="1" t="shared" ref="L210:N210" si="1016">IF($H210=L$9,I210+$G210,L209)</f>
        <v>338</v>
      </c>
      <c r="M210" s="48">
        <f ca="1" t="shared" si="1016"/>
        <v>340</v>
      </c>
      <c r="N210" s="48">
        <f ca="1" t="shared" si="1016"/>
        <v>334</v>
      </c>
      <c r="O210" s="79">
        <f ca="1" t="shared" ref="O210:Q210" si="1017">+IF($H210=O$9,L210-$D210,0)</f>
        <v>0</v>
      </c>
      <c r="P210" s="79">
        <f ca="1" t="shared" si="1017"/>
        <v>16</v>
      </c>
      <c r="Q210" s="79">
        <f ca="1" t="shared" si="1017"/>
        <v>0</v>
      </c>
      <c r="R210" s="55">
        <f ca="1" t="shared" ref="R210:T210" si="1018">+IF($H210=R$9,MAX(0,L210-$D210),0)*$AA210</f>
        <v>0</v>
      </c>
      <c r="S210" s="55">
        <f ca="1" t="shared" si="1018"/>
        <v>16</v>
      </c>
      <c r="T210" s="55">
        <f ca="1" t="shared" si="1018"/>
        <v>0</v>
      </c>
      <c r="U210" s="55">
        <f ca="1" t="shared" ref="U210:W210" si="1019">IF($H210=U$9,MAX(I210-L209,0),0)*$AA210</f>
        <v>0</v>
      </c>
      <c r="V210" s="55">
        <f ca="1" t="shared" si="1019"/>
        <v>0</v>
      </c>
      <c r="W210" s="55">
        <f ca="1" t="shared" si="1019"/>
        <v>0</v>
      </c>
      <c r="Y210" s="1"/>
      <c r="AA210" s="119">
        <f ca="1" t="shared" si="16"/>
        <v>1</v>
      </c>
      <c r="AB210" s="36">
        <f ca="1" t="shared" si="17"/>
        <v>2</v>
      </c>
      <c r="AC210" s="118">
        <f ca="1" t="shared" si="18"/>
        <v>1</v>
      </c>
      <c r="AE210" s="1"/>
      <c r="AG210" s="133">
        <f ca="1">VLOOKUP(F210,'Data Sources'!$L$3:$N$6,3,0)</f>
        <v>5</v>
      </c>
      <c r="AH210" s="134">
        <f ca="1">VLOOKUP(F210,'Data Sources'!$L$3:$O$6,4,0)</f>
        <v>1.9</v>
      </c>
      <c r="AI210" s="135">
        <f ca="1" t="shared" si="984"/>
        <v>3.1</v>
      </c>
      <c r="AK210" s="1"/>
      <c r="AU210" s="1"/>
      <c r="AZ210" s="153"/>
      <c r="BA210" s="29"/>
      <c r="BB210" s="1"/>
      <c r="BG210" s="153"/>
      <c r="BH210" s="29"/>
      <c r="BI210" s="1"/>
      <c r="BN210" s="153"/>
      <c r="BO210" s="29"/>
      <c r="BP210" s="1"/>
    </row>
    <row r="211" ht="14.25" customHeight="1" spans="1:68">
      <c r="A211" s="48">
        <f t="shared" si="21"/>
        <v>201</v>
      </c>
      <c r="B211" s="49">
        <f ca="1" t="shared" si="7"/>
        <v>0.907690708858707</v>
      </c>
      <c r="C211" s="49">
        <f ca="1">VLOOKUP(B211,'Data Sources'!$C:$E,3)</f>
        <v>3</v>
      </c>
      <c r="D211" s="59">
        <f ca="1" t="shared" si="8"/>
        <v>327</v>
      </c>
      <c r="E211" s="49">
        <f ca="1" t="shared" si="9"/>
        <v>0.0600696983419426</v>
      </c>
      <c r="F211" s="49" t="str">
        <f ca="1">VLOOKUP(E211,'Data Sources'!$J$4:$O$6,3)</f>
        <v>Hot Coffee</v>
      </c>
      <c r="G211" s="49">
        <f ca="1">VLOOKUP(E211,'Data Sources'!$J$4:$O$6,4)</f>
        <v>2</v>
      </c>
      <c r="H211" s="54">
        <f ca="1" t="shared" si="10"/>
        <v>3</v>
      </c>
      <c r="I211" s="54">
        <f ca="1" t="shared" ref="I211:K211" si="1020">IF($H211=I$9,MAX(L210,$D211),L210)</f>
        <v>338</v>
      </c>
      <c r="J211" s="54">
        <f ca="1" t="shared" si="1020"/>
        <v>340</v>
      </c>
      <c r="K211" s="54">
        <f ca="1" t="shared" si="1020"/>
        <v>334</v>
      </c>
      <c r="L211" s="48">
        <f ca="1" t="shared" ref="L211:N211" si="1021">IF($H211=L$9,I211+$G211,L210)</f>
        <v>338</v>
      </c>
      <c r="M211" s="48">
        <f ca="1" t="shared" si="1021"/>
        <v>340</v>
      </c>
      <c r="N211" s="48">
        <f ca="1" t="shared" si="1021"/>
        <v>336</v>
      </c>
      <c r="O211" s="79">
        <f ca="1" t="shared" ref="O211:Q211" si="1022">+IF($H211=O$9,L211-$D211,0)</f>
        <v>0</v>
      </c>
      <c r="P211" s="79">
        <f ca="1" t="shared" si="1022"/>
        <v>0</v>
      </c>
      <c r="Q211" s="79">
        <f ca="1" t="shared" si="1022"/>
        <v>9</v>
      </c>
      <c r="R211" s="48">
        <f ca="1" t="shared" ref="R211:T211" si="1023">+IF($H211=R$9,MAX(0,L211-$D211),0)*$AA211</f>
        <v>0</v>
      </c>
      <c r="S211" s="48">
        <f ca="1" t="shared" si="1023"/>
        <v>0</v>
      </c>
      <c r="T211" s="48">
        <f ca="1" t="shared" si="1023"/>
        <v>9</v>
      </c>
      <c r="U211" s="48">
        <f ca="1" t="shared" ref="U211:W211" si="1024">IF($H211=U$9,MAX(I211-L210,0),0)*$AA211</f>
        <v>0</v>
      </c>
      <c r="V211" s="48">
        <f ca="1" t="shared" si="1024"/>
        <v>0</v>
      </c>
      <c r="W211" s="48">
        <f ca="1" t="shared" si="1024"/>
        <v>0</v>
      </c>
      <c r="Y211" s="1"/>
      <c r="AA211" s="119">
        <f ca="1" t="shared" si="16"/>
        <v>1</v>
      </c>
      <c r="AB211" s="36">
        <f ca="1" t="shared" si="17"/>
        <v>3</v>
      </c>
      <c r="AC211" s="118">
        <f ca="1" t="shared" si="18"/>
        <v>1</v>
      </c>
      <c r="AE211" s="1"/>
      <c r="AG211" s="133">
        <f ca="1">VLOOKUP(F211,'Data Sources'!$L$3:$N$6,3,0)</f>
        <v>4</v>
      </c>
      <c r="AH211" s="134">
        <f ca="1">VLOOKUP(F211,'Data Sources'!$L$3:$O$6,4,0)</f>
        <v>1.2</v>
      </c>
      <c r="AI211" s="135">
        <f ca="1" t="shared" si="984"/>
        <v>2.8</v>
      </c>
      <c r="AK211" s="1"/>
      <c r="AU211" s="1"/>
      <c r="AZ211" s="153"/>
      <c r="BA211" s="29"/>
      <c r="BB211" s="1"/>
      <c r="BG211" s="153"/>
      <c r="BH211" s="29"/>
      <c r="BI211" s="1"/>
      <c r="BN211" s="153"/>
      <c r="BO211" s="29"/>
      <c r="BP211" s="1"/>
    </row>
    <row r="212" ht="14.25" customHeight="1" spans="1:68">
      <c r="A212" s="55">
        <f t="shared" si="21"/>
        <v>202</v>
      </c>
      <c r="B212" s="56">
        <f ca="1" t="shared" si="7"/>
        <v>0.998857146541235</v>
      </c>
      <c r="C212" s="56">
        <f ca="1">VLOOKUP(B212,'Data Sources'!$C:$E,3)</f>
        <v>4</v>
      </c>
      <c r="D212" s="57">
        <f ca="1" t="shared" si="8"/>
        <v>331</v>
      </c>
      <c r="E212" s="56">
        <f ca="1" t="shared" si="9"/>
        <v>0.224165291652903</v>
      </c>
      <c r="F212" s="56" t="str">
        <f ca="1">VLOOKUP(E212,'Data Sources'!$J$4:$O$6,3)</f>
        <v>Hot Coffee</v>
      </c>
      <c r="G212" s="56">
        <f ca="1">VLOOKUP(E212,'Data Sources'!$J$4:$O$6,4)</f>
        <v>2</v>
      </c>
      <c r="H212" s="58">
        <f ca="1" t="shared" si="10"/>
        <v>3</v>
      </c>
      <c r="I212" s="58">
        <f ca="1" t="shared" ref="I212:K212" si="1025">IF($H212=I$9,MAX(L211,$D212),L211)</f>
        <v>338</v>
      </c>
      <c r="J212" s="58">
        <f ca="1" t="shared" si="1025"/>
        <v>340</v>
      </c>
      <c r="K212" s="58">
        <f ca="1" t="shared" si="1025"/>
        <v>336</v>
      </c>
      <c r="L212" s="48">
        <f ca="1" t="shared" ref="L212:N212" si="1026">IF($H212=L$9,I212+$G212,L211)</f>
        <v>338</v>
      </c>
      <c r="M212" s="48">
        <f ca="1" t="shared" si="1026"/>
        <v>340</v>
      </c>
      <c r="N212" s="48">
        <f ca="1" t="shared" si="1026"/>
        <v>338</v>
      </c>
      <c r="O212" s="79">
        <f ca="1" t="shared" ref="O212:Q212" si="1027">+IF($H212=O$9,L212-$D212,0)</f>
        <v>0</v>
      </c>
      <c r="P212" s="79">
        <f ca="1" t="shared" si="1027"/>
        <v>0</v>
      </c>
      <c r="Q212" s="79">
        <f ca="1" t="shared" si="1027"/>
        <v>7</v>
      </c>
      <c r="R212" s="55">
        <f ca="1" t="shared" ref="R212:T212" si="1028">+IF($H212=R$9,MAX(0,L212-$D212),0)*$AA212</f>
        <v>0</v>
      </c>
      <c r="S212" s="55">
        <f ca="1" t="shared" si="1028"/>
        <v>0</v>
      </c>
      <c r="T212" s="55">
        <f ca="1" t="shared" si="1028"/>
        <v>7</v>
      </c>
      <c r="U212" s="55">
        <f ca="1" t="shared" ref="U212:W212" si="1029">IF($H212=U$9,MAX(I212-L211,0),0)*$AA212</f>
        <v>0</v>
      </c>
      <c r="V212" s="55">
        <f ca="1" t="shared" si="1029"/>
        <v>0</v>
      </c>
      <c r="W212" s="55">
        <f ca="1" t="shared" si="1029"/>
        <v>0</v>
      </c>
      <c r="Y212" s="1"/>
      <c r="AA212" s="119">
        <f ca="1" t="shared" si="16"/>
        <v>1</v>
      </c>
      <c r="AB212" s="36">
        <f ca="1" t="shared" si="17"/>
        <v>3</v>
      </c>
      <c r="AC212" s="118">
        <f ca="1" t="shared" si="18"/>
        <v>1</v>
      </c>
      <c r="AE212" s="1"/>
      <c r="AG212" s="133">
        <f ca="1">VLOOKUP(F212,'Data Sources'!$L$3:$N$6,3,0)</f>
        <v>4</v>
      </c>
      <c r="AH212" s="134">
        <f ca="1">VLOOKUP(F212,'Data Sources'!$L$3:$O$6,4,0)</f>
        <v>1.2</v>
      </c>
      <c r="AI212" s="135">
        <f ca="1" t="shared" si="984"/>
        <v>2.8</v>
      </c>
      <c r="AK212" s="1"/>
      <c r="AU212" s="1"/>
      <c r="AZ212" s="153"/>
      <c r="BA212" s="29"/>
      <c r="BB212" s="1"/>
      <c r="BG212" s="153"/>
      <c r="BH212" s="29"/>
      <c r="BI212" s="1"/>
      <c r="BN212" s="153"/>
      <c r="BO212" s="29"/>
      <c r="BP212" s="1"/>
    </row>
    <row r="213" ht="14.25" customHeight="1" spans="1:68">
      <c r="A213" s="48">
        <f t="shared" si="21"/>
        <v>203</v>
      </c>
      <c r="B213" s="49">
        <f ca="1" t="shared" si="7"/>
        <v>0.299832794423151</v>
      </c>
      <c r="C213" s="49">
        <f ca="1">VLOOKUP(B213,'Data Sources'!$C:$E,3)</f>
        <v>1</v>
      </c>
      <c r="D213" s="59">
        <f ca="1" t="shared" si="8"/>
        <v>332</v>
      </c>
      <c r="E213" s="49">
        <f ca="1" t="shared" si="9"/>
        <v>0.501921454396034</v>
      </c>
      <c r="F213" s="49" t="str">
        <f ca="1">VLOOKUP(E213,'Data Sources'!$J$4:$O$6,3)</f>
        <v>Cold Coffee</v>
      </c>
      <c r="G213" s="49">
        <f ca="1">VLOOKUP(E213,'Data Sources'!$J$4:$O$6,4)</f>
        <v>5</v>
      </c>
      <c r="H213" s="54">
        <f ca="1" t="shared" si="10"/>
        <v>1</v>
      </c>
      <c r="I213" s="54">
        <f ca="1" t="shared" ref="I213:K213" si="1030">IF($H213=I$9,MAX(L212,$D213),L212)</f>
        <v>338</v>
      </c>
      <c r="J213" s="54">
        <f ca="1" t="shared" si="1030"/>
        <v>340</v>
      </c>
      <c r="K213" s="54">
        <f ca="1" t="shared" si="1030"/>
        <v>338</v>
      </c>
      <c r="L213" s="48">
        <f ca="1" t="shared" ref="L213:N213" si="1031">IF($H213=L$9,I213+$G213,L212)</f>
        <v>343</v>
      </c>
      <c r="M213" s="48">
        <f ca="1" t="shared" si="1031"/>
        <v>340</v>
      </c>
      <c r="N213" s="48">
        <f ca="1" t="shared" si="1031"/>
        <v>338</v>
      </c>
      <c r="O213" s="79">
        <f ca="1" t="shared" ref="O213:Q213" si="1032">+IF($H213=O$9,L213-$D213,0)</f>
        <v>11</v>
      </c>
      <c r="P213" s="79">
        <f ca="1" t="shared" si="1032"/>
        <v>0</v>
      </c>
      <c r="Q213" s="79">
        <f ca="1" t="shared" si="1032"/>
        <v>0</v>
      </c>
      <c r="R213" s="48">
        <f ca="1" t="shared" ref="R213:T213" si="1033">+IF($H213=R$9,MAX(0,L213-$D213),0)*$AA213</f>
        <v>11</v>
      </c>
      <c r="S213" s="48">
        <f ca="1" t="shared" si="1033"/>
        <v>0</v>
      </c>
      <c r="T213" s="48">
        <f ca="1" t="shared" si="1033"/>
        <v>0</v>
      </c>
      <c r="U213" s="48">
        <f ca="1" t="shared" ref="U213:W213" si="1034">IF($H213=U$9,MAX(I213-L212,0),0)*$AA213</f>
        <v>0</v>
      </c>
      <c r="V213" s="48">
        <f ca="1" t="shared" si="1034"/>
        <v>0</v>
      </c>
      <c r="W213" s="48">
        <f ca="1" t="shared" si="1034"/>
        <v>0</v>
      </c>
      <c r="Y213" s="1"/>
      <c r="AA213" s="119">
        <f ca="1" t="shared" si="16"/>
        <v>1</v>
      </c>
      <c r="AB213" s="36">
        <f ca="1" t="shared" si="17"/>
        <v>1</v>
      </c>
      <c r="AC213" s="118">
        <f ca="1" t="shared" si="18"/>
        <v>1</v>
      </c>
      <c r="AE213" s="1"/>
      <c r="AG213" s="133">
        <f ca="1">VLOOKUP(F213,'Data Sources'!$L$3:$N$6,3,0)</f>
        <v>4</v>
      </c>
      <c r="AH213" s="134">
        <f ca="1">VLOOKUP(F213,'Data Sources'!$L$3:$O$6,4,0)</f>
        <v>1</v>
      </c>
      <c r="AI213" s="135">
        <f ca="1" t="shared" si="984"/>
        <v>3</v>
      </c>
      <c r="AK213" s="1"/>
      <c r="AU213" s="1"/>
      <c r="AZ213" s="153"/>
      <c r="BA213" s="29"/>
      <c r="BB213" s="1"/>
      <c r="BG213" s="153"/>
      <c r="BH213" s="29"/>
      <c r="BI213" s="1"/>
      <c r="BN213" s="153"/>
      <c r="BO213" s="29"/>
      <c r="BP213" s="1"/>
    </row>
    <row r="214" ht="14.25" customHeight="1" spans="1:68">
      <c r="A214" s="55">
        <f t="shared" si="21"/>
        <v>204</v>
      </c>
      <c r="B214" s="56">
        <f ca="1" t="shared" si="7"/>
        <v>0.138818304877775</v>
      </c>
      <c r="C214" s="56">
        <f ca="1">VLOOKUP(B214,'Data Sources'!$C:$E,3)</f>
        <v>1</v>
      </c>
      <c r="D214" s="57">
        <f ca="1" t="shared" si="8"/>
        <v>333</v>
      </c>
      <c r="E214" s="56">
        <f ca="1" t="shared" si="9"/>
        <v>0.192735641099744</v>
      </c>
      <c r="F214" s="56" t="str">
        <f ca="1">VLOOKUP(E214,'Data Sources'!$J$4:$O$6,3)</f>
        <v>Hot Coffee</v>
      </c>
      <c r="G214" s="56">
        <f ca="1">VLOOKUP(E214,'Data Sources'!$J$4:$O$6,4)</f>
        <v>2</v>
      </c>
      <c r="H214" s="58">
        <f ca="1" t="shared" si="10"/>
        <v>3</v>
      </c>
      <c r="I214" s="58">
        <f ca="1" t="shared" ref="I214:K214" si="1035">IF($H214=I$9,MAX(L213,$D214),L213)</f>
        <v>343</v>
      </c>
      <c r="J214" s="58">
        <f ca="1" t="shared" si="1035"/>
        <v>340</v>
      </c>
      <c r="K214" s="58">
        <f ca="1" t="shared" si="1035"/>
        <v>338</v>
      </c>
      <c r="L214" s="48">
        <f ca="1" t="shared" ref="L214:N214" si="1036">IF($H214=L$9,I214+$G214,L213)</f>
        <v>343</v>
      </c>
      <c r="M214" s="48">
        <f ca="1" t="shared" si="1036"/>
        <v>340</v>
      </c>
      <c r="N214" s="48">
        <f ca="1" t="shared" si="1036"/>
        <v>340</v>
      </c>
      <c r="O214" s="79">
        <f ca="1" t="shared" ref="O214:Q214" si="1037">+IF($H214=O$9,L214-$D214,0)</f>
        <v>0</v>
      </c>
      <c r="P214" s="79">
        <f ca="1" t="shared" si="1037"/>
        <v>0</v>
      </c>
      <c r="Q214" s="79">
        <f ca="1" t="shared" si="1037"/>
        <v>7</v>
      </c>
      <c r="R214" s="55">
        <f ca="1" t="shared" ref="R214:T214" si="1038">+IF($H214=R$9,MAX(0,L214-$D214),0)*$AA214</f>
        <v>0</v>
      </c>
      <c r="S214" s="55">
        <f ca="1" t="shared" si="1038"/>
        <v>0</v>
      </c>
      <c r="T214" s="55">
        <f ca="1" t="shared" si="1038"/>
        <v>7</v>
      </c>
      <c r="U214" s="55">
        <f ca="1" t="shared" ref="U214:W214" si="1039">IF($H214=U$9,MAX(I214-L213,0),0)*$AA214</f>
        <v>0</v>
      </c>
      <c r="V214" s="55">
        <f ca="1" t="shared" si="1039"/>
        <v>0</v>
      </c>
      <c r="W214" s="55">
        <f ca="1" t="shared" si="1039"/>
        <v>0</v>
      </c>
      <c r="Y214" s="1"/>
      <c r="AA214" s="119">
        <f ca="1" t="shared" si="16"/>
        <v>1</v>
      </c>
      <c r="AB214" s="36">
        <f ca="1" t="shared" si="17"/>
        <v>3</v>
      </c>
      <c r="AC214" s="118">
        <f ca="1" t="shared" si="18"/>
        <v>1</v>
      </c>
      <c r="AE214" s="1"/>
      <c r="AG214" s="133">
        <f ca="1">VLOOKUP(F214,'Data Sources'!$L$3:$N$6,3,0)</f>
        <v>4</v>
      </c>
      <c r="AH214" s="134">
        <f ca="1">VLOOKUP(F214,'Data Sources'!$L$3:$O$6,4,0)</f>
        <v>1.2</v>
      </c>
      <c r="AI214" s="135">
        <f ca="1" t="shared" si="984"/>
        <v>2.8</v>
      </c>
      <c r="AK214" s="1"/>
      <c r="AU214" s="1"/>
      <c r="AZ214" s="153"/>
      <c r="BA214" s="29"/>
      <c r="BB214" s="1"/>
      <c r="BG214" s="153"/>
      <c r="BH214" s="29"/>
      <c r="BI214" s="1"/>
      <c r="BN214" s="153"/>
      <c r="BO214" s="29"/>
      <c r="BP214" s="1"/>
    </row>
    <row r="215" ht="14.25" customHeight="1" spans="1:68">
      <c r="A215" s="48">
        <f t="shared" si="21"/>
        <v>205</v>
      </c>
      <c r="B215" s="49">
        <f ca="1" t="shared" si="7"/>
        <v>0.551739684495707</v>
      </c>
      <c r="C215" s="49">
        <f ca="1">VLOOKUP(B215,'Data Sources'!$C:$E,3)</f>
        <v>2</v>
      </c>
      <c r="D215" s="59">
        <f ca="1" t="shared" si="8"/>
        <v>335</v>
      </c>
      <c r="E215" s="49">
        <f ca="1" t="shared" si="9"/>
        <v>0.84970024188446</v>
      </c>
      <c r="F215" s="49" t="str">
        <f ca="1">VLOOKUP(E215,'Data Sources'!$J$4:$O$6,3)</f>
        <v>Blended Drink</v>
      </c>
      <c r="G215" s="49">
        <f ca="1">VLOOKUP(E215,'Data Sources'!$J$4:$O$6,4)</f>
        <v>8</v>
      </c>
      <c r="H215" s="54">
        <f ca="1" t="shared" si="10"/>
        <v>2</v>
      </c>
      <c r="I215" s="54">
        <f ca="1" t="shared" ref="I215:K215" si="1040">IF($H215=I$9,MAX(L214,$D215),L214)</f>
        <v>343</v>
      </c>
      <c r="J215" s="54">
        <f ca="1" t="shared" si="1040"/>
        <v>340</v>
      </c>
      <c r="K215" s="54">
        <f ca="1" t="shared" si="1040"/>
        <v>340</v>
      </c>
      <c r="L215" s="48">
        <f ca="1" t="shared" ref="L215:N215" si="1041">IF($H215=L$9,I215+$G215,L214)</f>
        <v>343</v>
      </c>
      <c r="M215" s="48">
        <f ca="1" t="shared" si="1041"/>
        <v>348</v>
      </c>
      <c r="N215" s="48">
        <f ca="1" t="shared" si="1041"/>
        <v>340</v>
      </c>
      <c r="O215" s="79">
        <f ca="1" t="shared" ref="O215:Q215" si="1042">+IF($H215=O$9,L215-$D215,0)</f>
        <v>0</v>
      </c>
      <c r="P215" s="79">
        <f ca="1" t="shared" si="1042"/>
        <v>13</v>
      </c>
      <c r="Q215" s="79">
        <f ca="1" t="shared" si="1042"/>
        <v>0</v>
      </c>
      <c r="R215" s="48">
        <f ca="1" t="shared" ref="R215:T215" si="1043">+IF($H215=R$9,MAX(0,L215-$D215),0)*$AA215</f>
        <v>0</v>
      </c>
      <c r="S215" s="48">
        <f ca="1" t="shared" si="1043"/>
        <v>13</v>
      </c>
      <c r="T215" s="48">
        <f ca="1" t="shared" si="1043"/>
        <v>0</v>
      </c>
      <c r="U215" s="48">
        <f ca="1" t="shared" ref="U215:W215" si="1044">IF($H215=U$9,MAX(I215-L214,0),0)*$AA215</f>
        <v>0</v>
      </c>
      <c r="V215" s="48">
        <f ca="1" t="shared" si="1044"/>
        <v>0</v>
      </c>
      <c r="W215" s="48">
        <f ca="1" t="shared" si="1044"/>
        <v>0</v>
      </c>
      <c r="Y215" s="1"/>
      <c r="AA215" s="119">
        <f ca="1" t="shared" si="16"/>
        <v>1</v>
      </c>
      <c r="AB215" s="36">
        <f ca="1" t="shared" si="17"/>
        <v>2</v>
      </c>
      <c r="AC215" s="118">
        <f ca="1" t="shared" si="18"/>
        <v>1</v>
      </c>
      <c r="AE215" s="1"/>
      <c r="AG215" s="133">
        <f ca="1">VLOOKUP(F215,'Data Sources'!$L$3:$N$6,3,0)</f>
        <v>5</v>
      </c>
      <c r="AH215" s="134">
        <f ca="1">VLOOKUP(F215,'Data Sources'!$L$3:$O$6,4,0)</f>
        <v>1.9</v>
      </c>
      <c r="AI215" s="135">
        <f ca="1" t="shared" si="984"/>
        <v>3.1</v>
      </c>
      <c r="AK215" s="1"/>
      <c r="AU215" s="1"/>
      <c r="AZ215" s="153"/>
      <c r="BA215" s="29"/>
      <c r="BB215" s="1"/>
      <c r="BG215" s="153"/>
      <c r="BH215" s="29"/>
      <c r="BI215" s="1"/>
      <c r="BN215" s="153"/>
      <c r="BO215" s="29"/>
      <c r="BP215" s="1"/>
    </row>
    <row r="216" ht="14.25" customHeight="1" spans="1:68">
      <c r="A216" s="55">
        <f t="shared" si="21"/>
        <v>206</v>
      </c>
      <c r="B216" s="56">
        <f ca="1" t="shared" si="7"/>
        <v>0.878342434412324</v>
      </c>
      <c r="C216" s="56">
        <f ca="1">VLOOKUP(B216,'Data Sources'!$C:$E,3)</f>
        <v>3</v>
      </c>
      <c r="D216" s="57">
        <f ca="1" t="shared" si="8"/>
        <v>338</v>
      </c>
      <c r="E216" s="56">
        <f ca="1" t="shared" si="9"/>
        <v>0.351494537030484</v>
      </c>
      <c r="F216" s="56" t="str">
        <f ca="1">VLOOKUP(E216,'Data Sources'!$J$4:$O$6,3)</f>
        <v>Hot Coffee</v>
      </c>
      <c r="G216" s="56">
        <f ca="1">VLOOKUP(E216,'Data Sources'!$J$4:$O$6,4)</f>
        <v>2</v>
      </c>
      <c r="H216" s="58">
        <f ca="1" t="shared" si="10"/>
        <v>3</v>
      </c>
      <c r="I216" s="58">
        <f ca="1" t="shared" ref="I216:K216" si="1045">IF($H216=I$9,MAX(L215,$D216),L215)</f>
        <v>343</v>
      </c>
      <c r="J216" s="58">
        <f ca="1" t="shared" si="1045"/>
        <v>348</v>
      </c>
      <c r="K216" s="58">
        <f ca="1" t="shared" si="1045"/>
        <v>340</v>
      </c>
      <c r="L216" s="48">
        <f ca="1" t="shared" ref="L216:N216" si="1046">IF($H216=L$9,I216+$G216,L215)</f>
        <v>343</v>
      </c>
      <c r="M216" s="48">
        <f ca="1" t="shared" si="1046"/>
        <v>348</v>
      </c>
      <c r="N216" s="48">
        <f ca="1" t="shared" si="1046"/>
        <v>342</v>
      </c>
      <c r="O216" s="79">
        <f ca="1" t="shared" ref="O216:Q216" si="1047">+IF($H216=O$9,L216-$D216,0)</f>
        <v>0</v>
      </c>
      <c r="P216" s="79">
        <f ca="1" t="shared" si="1047"/>
        <v>0</v>
      </c>
      <c r="Q216" s="79">
        <f ca="1" t="shared" si="1047"/>
        <v>4</v>
      </c>
      <c r="R216" s="55">
        <f ca="1" t="shared" ref="R216:T216" si="1048">+IF($H216=R$9,MAX(0,L216-$D216),0)*$AA216</f>
        <v>0</v>
      </c>
      <c r="S216" s="55">
        <f ca="1" t="shared" si="1048"/>
        <v>0</v>
      </c>
      <c r="T216" s="55">
        <f ca="1" t="shared" si="1048"/>
        <v>4</v>
      </c>
      <c r="U216" s="55">
        <f ca="1" t="shared" ref="U216:W216" si="1049">IF($H216=U$9,MAX(I216-L215,0),0)*$AA216</f>
        <v>0</v>
      </c>
      <c r="V216" s="55">
        <f ca="1" t="shared" si="1049"/>
        <v>0</v>
      </c>
      <c r="W216" s="55">
        <f ca="1" t="shared" si="1049"/>
        <v>0</v>
      </c>
      <c r="Y216" s="1"/>
      <c r="AA216" s="119">
        <f ca="1" t="shared" si="16"/>
        <v>1</v>
      </c>
      <c r="AB216" s="36">
        <f ca="1" t="shared" si="17"/>
        <v>3</v>
      </c>
      <c r="AC216" s="118">
        <f ca="1" t="shared" si="18"/>
        <v>1</v>
      </c>
      <c r="AE216" s="1"/>
      <c r="AG216" s="133">
        <f ca="1">VLOOKUP(F216,'Data Sources'!$L$3:$N$6,3,0)</f>
        <v>4</v>
      </c>
      <c r="AH216" s="134">
        <f ca="1">VLOOKUP(F216,'Data Sources'!$L$3:$O$6,4,0)</f>
        <v>1.2</v>
      </c>
      <c r="AI216" s="135">
        <f ca="1" t="shared" si="984"/>
        <v>2.8</v>
      </c>
      <c r="AK216" s="1"/>
      <c r="AU216" s="1"/>
      <c r="AZ216" s="153"/>
      <c r="BA216" s="29"/>
      <c r="BB216" s="1"/>
      <c r="BG216" s="153"/>
      <c r="BH216" s="29"/>
      <c r="BI216" s="1"/>
      <c r="BN216" s="153"/>
      <c r="BO216" s="29"/>
      <c r="BP216" s="1"/>
    </row>
    <row r="217" ht="14.25" customHeight="1" spans="1:68">
      <c r="A217" s="48">
        <f t="shared" si="21"/>
        <v>207</v>
      </c>
      <c r="B217" s="49">
        <f ca="1" t="shared" si="7"/>
        <v>0.943004596161316</v>
      </c>
      <c r="C217" s="49">
        <f ca="1">VLOOKUP(B217,'Data Sources'!$C:$E,3)</f>
        <v>3</v>
      </c>
      <c r="D217" s="59">
        <f ca="1" t="shared" si="8"/>
        <v>341</v>
      </c>
      <c r="E217" s="49">
        <f ca="1" t="shared" si="9"/>
        <v>0.961825843881801</v>
      </c>
      <c r="F217" s="49" t="str">
        <f ca="1">VLOOKUP(E217,'Data Sources'!$J$4:$O$6,3)</f>
        <v>Blended Drink</v>
      </c>
      <c r="G217" s="49">
        <f ca="1">VLOOKUP(E217,'Data Sources'!$J$4:$O$6,4)</f>
        <v>8</v>
      </c>
      <c r="H217" s="54">
        <f ca="1" t="shared" si="10"/>
        <v>3</v>
      </c>
      <c r="I217" s="54">
        <f ca="1" t="shared" ref="I217:K217" si="1050">IF($H217=I$9,MAX(L216,$D217),L216)</f>
        <v>343</v>
      </c>
      <c r="J217" s="54">
        <f ca="1" t="shared" si="1050"/>
        <v>348</v>
      </c>
      <c r="K217" s="54">
        <f ca="1" t="shared" si="1050"/>
        <v>342</v>
      </c>
      <c r="L217" s="48">
        <f ca="1" t="shared" ref="L217:N217" si="1051">IF($H217=L$9,I217+$G217,L216)</f>
        <v>343</v>
      </c>
      <c r="M217" s="48">
        <f ca="1" t="shared" si="1051"/>
        <v>348</v>
      </c>
      <c r="N217" s="48">
        <f ca="1" t="shared" si="1051"/>
        <v>350</v>
      </c>
      <c r="O217" s="79">
        <f ca="1" t="shared" ref="O217:Q217" si="1052">+IF($H217=O$9,L217-$D217,0)</f>
        <v>0</v>
      </c>
      <c r="P217" s="79">
        <f ca="1" t="shared" si="1052"/>
        <v>0</v>
      </c>
      <c r="Q217" s="79">
        <f ca="1" t="shared" si="1052"/>
        <v>9</v>
      </c>
      <c r="R217" s="48">
        <f ca="1" t="shared" ref="R217:T217" si="1053">+IF($H217=R$9,MAX(0,L217-$D217),0)*$AA217</f>
        <v>0</v>
      </c>
      <c r="S217" s="48">
        <f ca="1" t="shared" si="1053"/>
        <v>0</v>
      </c>
      <c r="T217" s="48">
        <f ca="1" t="shared" si="1053"/>
        <v>9</v>
      </c>
      <c r="U217" s="48">
        <f ca="1" t="shared" ref="U217:W217" si="1054">IF($H217=U$9,MAX(I217-L216,0),0)*$AA217</f>
        <v>0</v>
      </c>
      <c r="V217" s="48">
        <f ca="1" t="shared" si="1054"/>
        <v>0</v>
      </c>
      <c r="W217" s="48">
        <f ca="1" t="shared" si="1054"/>
        <v>0</v>
      </c>
      <c r="Y217" s="1"/>
      <c r="AA217" s="119">
        <f ca="1" t="shared" si="16"/>
        <v>1</v>
      </c>
      <c r="AB217" s="36">
        <f ca="1" t="shared" si="17"/>
        <v>3</v>
      </c>
      <c r="AC217" s="118">
        <f ca="1" t="shared" si="18"/>
        <v>1</v>
      </c>
      <c r="AE217" s="1"/>
      <c r="AG217" s="133">
        <f ca="1">VLOOKUP(F217,'Data Sources'!$L$3:$N$6,3,0)</f>
        <v>5</v>
      </c>
      <c r="AH217" s="134">
        <f ca="1">VLOOKUP(F217,'Data Sources'!$L$3:$O$6,4,0)</f>
        <v>1.9</v>
      </c>
      <c r="AI217" s="135">
        <f ca="1" t="shared" si="984"/>
        <v>3.1</v>
      </c>
      <c r="AK217" s="1"/>
      <c r="AU217" s="1"/>
      <c r="AZ217" s="153"/>
      <c r="BA217" s="29"/>
      <c r="BB217" s="1"/>
      <c r="BG217" s="153"/>
      <c r="BH217" s="29"/>
      <c r="BI217" s="1"/>
      <c r="BN217" s="153"/>
      <c r="BO217" s="29"/>
      <c r="BP217" s="1"/>
    </row>
    <row r="218" ht="14.25" customHeight="1" spans="1:68">
      <c r="A218" s="55">
        <f t="shared" si="21"/>
        <v>208</v>
      </c>
      <c r="B218" s="56">
        <f ca="1" t="shared" si="7"/>
        <v>0.825660311497382</v>
      </c>
      <c r="C218" s="56">
        <f ca="1">VLOOKUP(B218,'Data Sources'!$C:$E,3)</f>
        <v>2</v>
      </c>
      <c r="D218" s="57">
        <f ca="1" t="shared" si="8"/>
        <v>343</v>
      </c>
      <c r="E218" s="56">
        <f ca="1" t="shared" si="9"/>
        <v>0.807168349264689</v>
      </c>
      <c r="F218" s="56" t="str">
        <f ca="1">VLOOKUP(E218,'Data Sources'!$J$4:$O$6,3)</f>
        <v>Blended Drink</v>
      </c>
      <c r="G218" s="56">
        <f ca="1">VLOOKUP(E218,'Data Sources'!$J$4:$O$6,4)</f>
        <v>8</v>
      </c>
      <c r="H218" s="58">
        <f ca="1" t="shared" si="10"/>
        <v>1</v>
      </c>
      <c r="I218" s="58">
        <f ca="1" t="shared" ref="I218:K218" si="1055">IF($H218=I$9,MAX(L217,$D218),L217)</f>
        <v>343</v>
      </c>
      <c r="J218" s="58">
        <f ca="1" t="shared" si="1055"/>
        <v>348</v>
      </c>
      <c r="K218" s="58">
        <f ca="1" t="shared" si="1055"/>
        <v>350</v>
      </c>
      <c r="L218" s="48">
        <f ca="1" t="shared" ref="L218:N218" si="1056">IF($H218=L$9,I218+$G218,L217)</f>
        <v>351</v>
      </c>
      <c r="M218" s="48">
        <f ca="1" t="shared" si="1056"/>
        <v>348</v>
      </c>
      <c r="N218" s="48">
        <f ca="1" t="shared" si="1056"/>
        <v>350</v>
      </c>
      <c r="O218" s="79">
        <f ca="1" t="shared" ref="O218:Q218" si="1057">+IF($H218=O$9,L218-$D218,0)</f>
        <v>8</v>
      </c>
      <c r="P218" s="79">
        <f ca="1" t="shared" si="1057"/>
        <v>0</v>
      </c>
      <c r="Q218" s="79">
        <f ca="1" t="shared" si="1057"/>
        <v>0</v>
      </c>
      <c r="R218" s="55">
        <f ca="1" t="shared" ref="R218:T218" si="1058">+IF($H218=R$9,MAX(0,L218-$D218),0)*$AA218</f>
        <v>8</v>
      </c>
      <c r="S218" s="55">
        <f ca="1" t="shared" si="1058"/>
        <v>0</v>
      </c>
      <c r="T218" s="55">
        <f ca="1" t="shared" si="1058"/>
        <v>0</v>
      </c>
      <c r="U218" s="55">
        <f ca="1" t="shared" ref="U218:W218" si="1059">IF($H218=U$9,MAX(I218-L217,0),0)*$AA218</f>
        <v>0</v>
      </c>
      <c r="V218" s="55">
        <f ca="1" t="shared" si="1059"/>
        <v>0</v>
      </c>
      <c r="W218" s="55">
        <f ca="1" t="shared" si="1059"/>
        <v>0</v>
      </c>
      <c r="Y218" s="1"/>
      <c r="AA218" s="119">
        <f ca="1" t="shared" si="16"/>
        <v>1</v>
      </c>
      <c r="AB218" s="36">
        <f ca="1" t="shared" si="17"/>
        <v>1</v>
      </c>
      <c r="AC218" s="118">
        <f ca="1" t="shared" si="18"/>
        <v>1</v>
      </c>
      <c r="AE218" s="1"/>
      <c r="AG218" s="133">
        <f ca="1">VLOOKUP(F218,'Data Sources'!$L$3:$N$6,3,0)</f>
        <v>5</v>
      </c>
      <c r="AH218" s="134">
        <f ca="1">VLOOKUP(F218,'Data Sources'!$L$3:$O$6,4,0)</f>
        <v>1.9</v>
      </c>
      <c r="AI218" s="135">
        <f ca="1" t="shared" si="984"/>
        <v>3.1</v>
      </c>
      <c r="AK218" s="1"/>
      <c r="AU218" s="1"/>
      <c r="AZ218" s="153"/>
      <c r="BA218" s="29"/>
      <c r="BB218" s="1"/>
      <c r="BG218" s="153"/>
      <c r="BH218" s="29"/>
      <c r="BI218" s="1"/>
      <c r="BN218" s="153"/>
      <c r="BO218" s="29"/>
      <c r="BP218" s="1"/>
    </row>
    <row r="219" ht="14.25" customHeight="1" spans="1:68">
      <c r="A219" s="48">
        <f t="shared" si="21"/>
        <v>209</v>
      </c>
      <c r="B219" s="49">
        <f ca="1" t="shared" si="7"/>
        <v>0.0658852961853249</v>
      </c>
      <c r="C219" s="49">
        <f ca="1">VLOOKUP(B219,'Data Sources'!$C:$E,3)</f>
        <v>1</v>
      </c>
      <c r="D219" s="59">
        <f ca="1" t="shared" si="8"/>
        <v>344</v>
      </c>
      <c r="E219" s="49">
        <f ca="1" t="shared" si="9"/>
        <v>0.94199688181242</v>
      </c>
      <c r="F219" s="49" t="str">
        <f ca="1">VLOOKUP(E219,'Data Sources'!$J$4:$O$6,3)</f>
        <v>Blended Drink</v>
      </c>
      <c r="G219" s="49">
        <f ca="1">VLOOKUP(E219,'Data Sources'!$J$4:$O$6,4)</f>
        <v>8</v>
      </c>
      <c r="H219" s="54">
        <f ca="1" t="shared" si="10"/>
        <v>2</v>
      </c>
      <c r="I219" s="54">
        <f ca="1" t="shared" ref="I219:K219" si="1060">IF($H219=I$9,MAX(L218,$D219),L218)</f>
        <v>351</v>
      </c>
      <c r="J219" s="54">
        <f ca="1" t="shared" si="1060"/>
        <v>348</v>
      </c>
      <c r="K219" s="54">
        <f ca="1" t="shared" si="1060"/>
        <v>350</v>
      </c>
      <c r="L219" s="48">
        <f ca="1" t="shared" ref="L219:N219" si="1061">IF($H219=L$9,I219+$G219,L218)</f>
        <v>351</v>
      </c>
      <c r="M219" s="48">
        <f ca="1" t="shared" si="1061"/>
        <v>356</v>
      </c>
      <c r="N219" s="48">
        <f ca="1" t="shared" si="1061"/>
        <v>350</v>
      </c>
      <c r="O219" s="79">
        <f ca="1" t="shared" ref="O219:Q219" si="1062">+IF($H219=O$9,L219-$D219,0)</f>
        <v>0</v>
      </c>
      <c r="P219" s="79">
        <f ca="1" t="shared" si="1062"/>
        <v>12</v>
      </c>
      <c r="Q219" s="79">
        <f ca="1" t="shared" si="1062"/>
        <v>0</v>
      </c>
      <c r="R219" s="48">
        <f ca="1" t="shared" ref="R219:T219" si="1063">+IF($H219=R$9,MAX(0,L219-$D219),0)*$AA219</f>
        <v>0</v>
      </c>
      <c r="S219" s="48">
        <f ca="1" t="shared" si="1063"/>
        <v>12</v>
      </c>
      <c r="T219" s="48">
        <f ca="1" t="shared" si="1063"/>
        <v>0</v>
      </c>
      <c r="U219" s="48">
        <f ca="1" t="shared" ref="U219:W219" si="1064">IF($H219=U$9,MAX(I219-L218,0),0)*$AA219</f>
        <v>0</v>
      </c>
      <c r="V219" s="48">
        <f ca="1" t="shared" si="1064"/>
        <v>0</v>
      </c>
      <c r="W219" s="48">
        <f ca="1" t="shared" si="1064"/>
        <v>0</v>
      </c>
      <c r="Y219" s="1"/>
      <c r="AA219" s="119">
        <f ca="1" t="shared" si="16"/>
        <v>1</v>
      </c>
      <c r="AB219" s="36">
        <f ca="1" t="shared" si="17"/>
        <v>2</v>
      </c>
      <c r="AC219" s="118">
        <f ca="1" t="shared" si="18"/>
        <v>1</v>
      </c>
      <c r="AE219" s="1"/>
      <c r="AG219" s="133">
        <f ca="1">VLOOKUP(F219,'Data Sources'!$L$3:$N$6,3,0)</f>
        <v>5</v>
      </c>
      <c r="AH219" s="134">
        <f ca="1">VLOOKUP(F219,'Data Sources'!$L$3:$O$6,4,0)</f>
        <v>1.9</v>
      </c>
      <c r="AI219" s="135">
        <f ca="1" t="shared" si="984"/>
        <v>3.1</v>
      </c>
      <c r="AK219" s="1"/>
      <c r="AU219" s="1"/>
      <c r="AZ219" s="153"/>
      <c r="BA219" s="29"/>
      <c r="BB219" s="1"/>
      <c r="BG219" s="153"/>
      <c r="BH219" s="29"/>
      <c r="BI219" s="1"/>
      <c r="BN219" s="153"/>
      <c r="BO219" s="29"/>
      <c r="BP219" s="1"/>
    </row>
    <row r="220" ht="14.25" customHeight="1" spans="1:68">
      <c r="A220" s="55">
        <f t="shared" si="21"/>
        <v>210</v>
      </c>
      <c r="B220" s="56">
        <f ca="1" t="shared" si="7"/>
        <v>0.395220770557757</v>
      </c>
      <c r="C220" s="56">
        <f ca="1">VLOOKUP(B220,'Data Sources'!$C:$E,3)</f>
        <v>1</v>
      </c>
      <c r="D220" s="57">
        <f ca="1" t="shared" si="8"/>
        <v>345</v>
      </c>
      <c r="E220" s="56">
        <f ca="1" t="shared" si="9"/>
        <v>0.6399549986113</v>
      </c>
      <c r="F220" s="56" t="str">
        <f ca="1">VLOOKUP(E220,'Data Sources'!$J$4:$O$6,3)</f>
        <v>Cold Coffee</v>
      </c>
      <c r="G220" s="56">
        <f ca="1">VLOOKUP(E220,'Data Sources'!$J$4:$O$6,4)</f>
        <v>5</v>
      </c>
      <c r="H220" s="58">
        <f ca="1" t="shared" si="10"/>
        <v>3</v>
      </c>
      <c r="I220" s="58">
        <f ca="1" t="shared" ref="I220:K220" si="1065">IF($H220=I$9,MAX(L219,$D220),L219)</f>
        <v>351</v>
      </c>
      <c r="J220" s="58">
        <f ca="1" t="shared" si="1065"/>
        <v>356</v>
      </c>
      <c r="K220" s="58">
        <f ca="1" t="shared" si="1065"/>
        <v>350</v>
      </c>
      <c r="L220" s="48">
        <f ca="1" t="shared" ref="L220:N220" si="1066">IF($H220=L$9,I220+$G220,L219)</f>
        <v>351</v>
      </c>
      <c r="M220" s="48">
        <f ca="1" t="shared" si="1066"/>
        <v>356</v>
      </c>
      <c r="N220" s="48">
        <f ca="1" t="shared" si="1066"/>
        <v>355</v>
      </c>
      <c r="O220" s="79">
        <f ca="1" t="shared" ref="O220:Q220" si="1067">+IF($H220=O$9,L220-$D220,0)</f>
        <v>0</v>
      </c>
      <c r="P220" s="79">
        <f ca="1" t="shared" si="1067"/>
        <v>0</v>
      </c>
      <c r="Q220" s="79">
        <f ca="1" t="shared" si="1067"/>
        <v>10</v>
      </c>
      <c r="R220" s="55">
        <f ca="1" t="shared" ref="R220:T220" si="1068">+IF($H220=R$9,MAX(0,L220-$D220),0)*$AA220</f>
        <v>0</v>
      </c>
      <c r="S220" s="55">
        <f ca="1" t="shared" si="1068"/>
        <v>0</v>
      </c>
      <c r="T220" s="55">
        <f ca="1" t="shared" si="1068"/>
        <v>10</v>
      </c>
      <c r="U220" s="55">
        <f ca="1" t="shared" ref="U220:W220" si="1069">IF($H220=U$9,MAX(I220-L219,0),0)*$AA220</f>
        <v>0</v>
      </c>
      <c r="V220" s="55">
        <f ca="1" t="shared" si="1069"/>
        <v>0</v>
      </c>
      <c r="W220" s="55">
        <f ca="1" t="shared" si="1069"/>
        <v>0</v>
      </c>
      <c r="Y220" s="1"/>
      <c r="AA220" s="119">
        <f ca="1" t="shared" si="16"/>
        <v>1</v>
      </c>
      <c r="AB220" s="36">
        <f ca="1" t="shared" si="17"/>
        <v>3</v>
      </c>
      <c r="AC220" s="118">
        <f ca="1" t="shared" si="18"/>
        <v>1</v>
      </c>
      <c r="AE220" s="1"/>
      <c r="AG220" s="133">
        <f ca="1">VLOOKUP(F220,'Data Sources'!$L$3:$N$6,3,0)</f>
        <v>4</v>
      </c>
      <c r="AH220" s="134">
        <f ca="1">VLOOKUP(F220,'Data Sources'!$L$3:$O$6,4,0)</f>
        <v>1</v>
      </c>
      <c r="AI220" s="135">
        <f ca="1" t="shared" si="984"/>
        <v>3</v>
      </c>
      <c r="AK220" s="1"/>
      <c r="AU220" s="1"/>
      <c r="AZ220" s="153"/>
      <c r="BA220" s="29"/>
      <c r="BB220" s="1"/>
      <c r="BG220" s="153"/>
      <c r="BH220" s="29"/>
      <c r="BI220" s="1"/>
      <c r="BN220" s="153"/>
      <c r="BO220" s="29"/>
      <c r="BP220" s="1"/>
    </row>
    <row r="221" ht="14.25" customHeight="1" spans="1:68">
      <c r="A221" s="48">
        <f t="shared" si="21"/>
        <v>211</v>
      </c>
      <c r="B221" s="49">
        <f ca="1" t="shared" si="7"/>
        <v>0.40045039630324</v>
      </c>
      <c r="C221" s="49">
        <f ca="1">VLOOKUP(B221,'Data Sources'!$C:$E,3)</f>
        <v>1</v>
      </c>
      <c r="D221" s="59">
        <f ca="1" t="shared" si="8"/>
        <v>346</v>
      </c>
      <c r="E221" s="49">
        <f ca="1" t="shared" si="9"/>
        <v>0.510237500454104</v>
      </c>
      <c r="F221" s="49" t="str">
        <f ca="1">VLOOKUP(E221,'Data Sources'!$J$4:$O$6,3)</f>
        <v>Cold Coffee</v>
      </c>
      <c r="G221" s="49">
        <f ca="1">VLOOKUP(E221,'Data Sources'!$J$4:$O$6,4)</f>
        <v>5</v>
      </c>
      <c r="H221" s="54">
        <f ca="1" t="shared" si="10"/>
        <v>1</v>
      </c>
      <c r="I221" s="54">
        <f ca="1" t="shared" ref="I221:K221" si="1070">IF($H221=I$9,MAX(L220,$D221),L220)</f>
        <v>351</v>
      </c>
      <c r="J221" s="54">
        <f ca="1" t="shared" si="1070"/>
        <v>356</v>
      </c>
      <c r="K221" s="54">
        <f ca="1" t="shared" si="1070"/>
        <v>355</v>
      </c>
      <c r="L221" s="48">
        <f ca="1" t="shared" ref="L221:N221" si="1071">IF($H221=L$9,I221+$G221,L220)</f>
        <v>356</v>
      </c>
      <c r="M221" s="48">
        <f ca="1" t="shared" si="1071"/>
        <v>356</v>
      </c>
      <c r="N221" s="48">
        <f ca="1" t="shared" si="1071"/>
        <v>355</v>
      </c>
      <c r="O221" s="79">
        <f ca="1" t="shared" ref="O221:Q221" si="1072">+IF($H221=O$9,L221-$D221,0)</f>
        <v>10</v>
      </c>
      <c r="P221" s="79">
        <f ca="1" t="shared" si="1072"/>
        <v>0</v>
      </c>
      <c r="Q221" s="79">
        <f ca="1" t="shared" si="1072"/>
        <v>0</v>
      </c>
      <c r="R221" s="48">
        <f ca="1" t="shared" ref="R221:T221" si="1073">+IF($H221=R$9,MAX(0,L221-$D221),0)*$AA221</f>
        <v>10</v>
      </c>
      <c r="S221" s="48">
        <f ca="1" t="shared" si="1073"/>
        <v>0</v>
      </c>
      <c r="T221" s="48">
        <f ca="1" t="shared" si="1073"/>
        <v>0</v>
      </c>
      <c r="U221" s="48">
        <f ca="1" t="shared" ref="U221:W221" si="1074">IF($H221=U$9,MAX(I221-L220,0),0)*$AA221</f>
        <v>0</v>
      </c>
      <c r="V221" s="48">
        <f ca="1" t="shared" si="1074"/>
        <v>0</v>
      </c>
      <c r="W221" s="48">
        <f ca="1" t="shared" si="1074"/>
        <v>0</v>
      </c>
      <c r="Y221" s="1"/>
      <c r="AA221" s="119">
        <f ca="1" t="shared" si="16"/>
        <v>1</v>
      </c>
      <c r="AB221" s="36">
        <f ca="1" t="shared" si="17"/>
        <v>1</v>
      </c>
      <c r="AC221" s="118">
        <f ca="1" t="shared" si="18"/>
        <v>1</v>
      </c>
      <c r="AE221" s="1"/>
      <c r="AG221" s="133">
        <f ca="1">VLOOKUP(F221,'Data Sources'!$L$3:$N$6,3,0)</f>
        <v>4</v>
      </c>
      <c r="AH221" s="134">
        <f ca="1">VLOOKUP(F221,'Data Sources'!$L$3:$O$6,4,0)</f>
        <v>1</v>
      </c>
      <c r="AI221" s="135">
        <f ca="1" t="shared" si="984"/>
        <v>3</v>
      </c>
      <c r="AK221" s="1"/>
      <c r="AU221" s="1"/>
      <c r="AZ221" s="153"/>
      <c r="BA221" s="29"/>
      <c r="BB221" s="1"/>
      <c r="BG221" s="153"/>
      <c r="BH221" s="29"/>
      <c r="BI221" s="1"/>
      <c r="BN221" s="153"/>
      <c r="BO221" s="29"/>
      <c r="BP221" s="1"/>
    </row>
    <row r="222" ht="14.25" customHeight="1" spans="1:68">
      <c r="A222" s="55">
        <f t="shared" si="21"/>
        <v>212</v>
      </c>
      <c r="B222" s="56">
        <f ca="1" t="shared" si="7"/>
        <v>0.0551079306804416</v>
      </c>
      <c r="C222" s="56">
        <f ca="1">VLOOKUP(B222,'Data Sources'!$C:$E,3)</f>
        <v>1</v>
      </c>
      <c r="D222" s="57">
        <f ca="1" t="shared" si="8"/>
        <v>347</v>
      </c>
      <c r="E222" s="56">
        <f ca="1" t="shared" si="9"/>
        <v>0.68352061553163</v>
      </c>
      <c r="F222" s="56" t="str">
        <f ca="1">VLOOKUP(E222,'Data Sources'!$J$4:$O$6,3)</f>
        <v>Cold Coffee</v>
      </c>
      <c r="G222" s="56">
        <f ca="1">VLOOKUP(E222,'Data Sources'!$J$4:$O$6,4)</f>
        <v>5</v>
      </c>
      <c r="H222" s="58">
        <f ca="1" t="shared" si="10"/>
        <v>3</v>
      </c>
      <c r="I222" s="58">
        <f ca="1" t="shared" ref="I222:K222" si="1075">IF($H222=I$9,MAX(L221,$D222),L221)</f>
        <v>356</v>
      </c>
      <c r="J222" s="58">
        <f ca="1" t="shared" si="1075"/>
        <v>356</v>
      </c>
      <c r="K222" s="58">
        <f ca="1" t="shared" si="1075"/>
        <v>355</v>
      </c>
      <c r="L222" s="48">
        <f ca="1" t="shared" ref="L222:N222" si="1076">IF($H222=L$9,I222+$G222,L221)</f>
        <v>356</v>
      </c>
      <c r="M222" s="48">
        <f ca="1" t="shared" si="1076"/>
        <v>356</v>
      </c>
      <c r="N222" s="48">
        <f ca="1" t="shared" si="1076"/>
        <v>360</v>
      </c>
      <c r="O222" s="79">
        <f ca="1" t="shared" ref="O222:Q222" si="1077">+IF($H222=O$9,L222-$D222,0)</f>
        <v>0</v>
      </c>
      <c r="P222" s="79">
        <f ca="1" t="shared" si="1077"/>
        <v>0</v>
      </c>
      <c r="Q222" s="79">
        <f ca="1" t="shared" si="1077"/>
        <v>13</v>
      </c>
      <c r="R222" s="55">
        <f ca="1" t="shared" ref="R222:T222" si="1078">+IF($H222=R$9,MAX(0,L222-$D222),0)*$AA222</f>
        <v>0</v>
      </c>
      <c r="S222" s="55">
        <f ca="1" t="shared" si="1078"/>
        <v>0</v>
      </c>
      <c r="T222" s="55">
        <f ca="1" t="shared" si="1078"/>
        <v>13</v>
      </c>
      <c r="U222" s="55">
        <f ca="1" t="shared" ref="U222:W222" si="1079">IF($H222=U$9,MAX(I222-L221,0),0)*$AA222</f>
        <v>0</v>
      </c>
      <c r="V222" s="55">
        <f ca="1" t="shared" si="1079"/>
        <v>0</v>
      </c>
      <c r="W222" s="55">
        <f ca="1" t="shared" si="1079"/>
        <v>0</v>
      </c>
      <c r="Y222" s="1"/>
      <c r="AA222" s="119">
        <f ca="1" t="shared" si="16"/>
        <v>1</v>
      </c>
      <c r="AB222" s="36">
        <f ca="1" t="shared" si="17"/>
        <v>3</v>
      </c>
      <c r="AC222" s="118">
        <f ca="1" t="shared" si="18"/>
        <v>1</v>
      </c>
      <c r="AE222" s="1"/>
      <c r="AG222" s="133">
        <f ca="1">VLOOKUP(F222,'Data Sources'!$L$3:$N$6,3,0)</f>
        <v>4</v>
      </c>
      <c r="AH222" s="134">
        <f ca="1">VLOOKUP(F222,'Data Sources'!$L$3:$O$6,4,0)</f>
        <v>1</v>
      </c>
      <c r="AI222" s="135">
        <f ca="1" t="shared" si="984"/>
        <v>3</v>
      </c>
      <c r="AK222" s="1"/>
      <c r="AU222" s="1"/>
      <c r="AZ222" s="153"/>
      <c r="BA222" s="29"/>
      <c r="BB222" s="1"/>
      <c r="BG222" s="153"/>
      <c r="BH222" s="29"/>
      <c r="BI222" s="1"/>
      <c r="BN222" s="153"/>
      <c r="BO222" s="29"/>
      <c r="BP222" s="1"/>
    </row>
    <row r="223" ht="14.25" customHeight="1" spans="1:68">
      <c r="A223" s="48">
        <f t="shared" si="21"/>
        <v>213</v>
      </c>
      <c r="B223" s="49">
        <f ca="1" t="shared" si="7"/>
        <v>0.0489451047816307</v>
      </c>
      <c r="C223" s="49">
        <f ca="1">VLOOKUP(B223,'Data Sources'!$C:$E,3)</f>
        <v>1</v>
      </c>
      <c r="D223" s="59">
        <f ca="1" t="shared" si="8"/>
        <v>348</v>
      </c>
      <c r="E223" s="49">
        <f ca="1" t="shared" si="9"/>
        <v>0.35139580668139</v>
      </c>
      <c r="F223" s="49" t="str">
        <f ca="1">VLOOKUP(E223,'Data Sources'!$J$4:$O$6,3)</f>
        <v>Hot Coffee</v>
      </c>
      <c r="G223" s="49">
        <f ca="1">VLOOKUP(E223,'Data Sources'!$J$4:$O$6,4)</f>
        <v>2</v>
      </c>
      <c r="H223" s="54">
        <f ca="1" t="shared" si="10"/>
        <v>1</v>
      </c>
      <c r="I223" s="54">
        <f ca="1" t="shared" ref="I223:K223" si="1080">IF($H223=I$9,MAX(L222,$D223),L222)</f>
        <v>356</v>
      </c>
      <c r="J223" s="54">
        <f ca="1" t="shared" si="1080"/>
        <v>356</v>
      </c>
      <c r="K223" s="54">
        <f ca="1" t="shared" si="1080"/>
        <v>360</v>
      </c>
      <c r="L223" s="48">
        <f ca="1" t="shared" ref="L223:N223" si="1081">IF($H223=L$9,I223+$G223,L222)</f>
        <v>358</v>
      </c>
      <c r="M223" s="48">
        <f ca="1" t="shared" si="1081"/>
        <v>356</v>
      </c>
      <c r="N223" s="48">
        <f ca="1" t="shared" si="1081"/>
        <v>360</v>
      </c>
      <c r="O223" s="79">
        <f ca="1" t="shared" ref="O223:Q223" si="1082">+IF($H223=O$9,L223-$D223,0)</f>
        <v>10</v>
      </c>
      <c r="P223" s="79">
        <f ca="1" t="shared" si="1082"/>
        <v>0</v>
      </c>
      <c r="Q223" s="79">
        <f ca="1" t="shared" si="1082"/>
        <v>0</v>
      </c>
      <c r="R223" s="48">
        <f ca="1" t="shared" ref="R223:T223" si="1083">+IF($H223=R$9,MAX(0,L223-$D223),0)*$AA223</f>
        <v>10</v>
      </c>
      <c r="S223" s="48">
        <f ca="1" t="shared" si="1083"/>
        <v>0</v>
      </c>
      <c r="T223" s="48">
        <f ca="1" t="shared" si="1083"/>
        <v>0</v>
      </c>
      <c r="U223" s="48">
        <f ca="1" t="shared" ref="U223:W223" si="1084">IF($H223=U$9,MAX(I223-L222,0),0)*$AA223</f>
        <v>0</v>
      </c>
      <c r="V223" s="48">
        <f ca="1" t="shared" si="1084"/>
        <v>0</v>
      </c>
      <c r="W223" s="48">
        <f ca="1" t="shared" si="1084"/>
        <v>0</v>
      </c>
      <c r="Y223" s="1"/>
      <c r="AA223" s="119">
        <f ca="1" t="shared" si="16"/>
        <v>1</v>
      </c>
      <c r="AB223" s="36">
        <f ca="1" t="shared" si="17"/>
        <v>1</v>
      </c>
      <c r="AC223" s="118">
        <f ca="1" t="shared" si="18"/>
        <v>1</v>
      </c>
      <c r="AE223" s="1"/>
      <c r="AG223" s="133">
        <f ca="1">VLOOKUP(F223,'Data Sources'!$L$3:$N$6,3,0)</f>
        <v>4</v>
      </c>
      <c r="AH223" s="134">
        <f ca="1">VLOOKUP(F223,'Data Sources'!$L$3:$O$6,4,0)</f>
        <v>1.2</v>
      </c>
      <c r="AI223" s="135">
        <f ca="1" t="shared" si="984"/>
        <v>2.8</v>
      </c>
      <c r="AK223" s="1"/>
      <c r="AU223" s="1"/>
      <c r="AZ223" s="153"/>
      <c r="BA223" s="29"/>
      <c r="BB223" s="1"/>
      <c r="BG223" s="153"/>
      <c r="BH223" s="29"/>
      <c r="BI223" s="1"/>
      <c r="BN223" s="153"/>
      <c r="BO223" s="29"/>
      <c r="BP223" s="1"/>
    </row>
    <row r="224" ht="14.25" customHeight="1" spans="1:68">
      <c r="A224" s="55">
        <f t="shared" si="21"/>
        <v>214</v>
      </c>
      <c r="B224" s="56">
        <f ca="1" t="shared" si="7"/>
        <v>0.637653202799865</v>
      </c>
      <c r="C224" s="56">
        <f ca="1">VLOOKUP(B224,'Data Sources'!$C:$E,3)</f>
        <v>2</v>
      </c>
      <c r="D224" s="57">
        <f ca="1" t="shared" si="8"/>
        <v>350</v>
      </c>
      <c r="E224" s="56">
        <f ca="1" t="shared" si="9"/>
        <v>0.953267633917367</v>
      </c>
      <c r="F224" s="56" t="str">
        <f ca="1">VLOOKUP(E224,'Data Sources'!$J$4:$O$6,3)</f>
        <v>Blended Drink</v>
      </c>
      <c r="G224" s="56">
        <f ca="1">VLOOKUP(E224,'Data Sources'!$J$4:$O$6,4)</f>
        <v>8</v>
      </c>
      <c r="H224" s="58">
        <f ca="1" t="shared" si="10"/>
        <v>2</v>
      </c>
      <c r="I224" s="58">
        <f ca="1" t="shared" ref="I224:K224" si="1085">IF($H224=I$9,MAX(L223,$D224),L223)</f>
        <v>358</v>
      </c>
      <c r="J224" s="58">
        <f ca="1" t="shared" si="1085"/>
        <v>356</v>
      </c>
      <c r="K224" s="58">
        <f ca="1" t="shared" si="1085"/>
        <v>360</v>
      </c>
      <c r="L224" s="48">
        <f ca="1" t="shared" ref="L224:N224" si="1086">IF($H224=L$9,I224+$G224,L223)</f>
        <v>358</v>
      </c>
      <c r="M224" s="48">
        <f ca="1" t="shared" si="1086"/>
        <v>364</v>
      </c>
      <c r="N224" s="48">
        <f ca="1" t="shared" si="1086"/>
        <v>360</v>
      </c>
      <c r="O224" s="79">
        <f ca="1" t="shared" ref="O224:Q224" si="1087">+IF($H224=O$9,L224-$D224,0)</f>
        <v>0</v>
      </c>
      <c r="P224" s="79">
        <f ca="1" t="shared" si="1087"/>
        <v>14</v>
      </c>
      <c r="Q224" s="79">
        <f ca="1" t="shared" si="1087"/>
        <v>0</v>
      </c>
      <c r="R224" s="55">
        <f ca="1" t="shared" ref="R224:T224" si="1088">+IF($H224=R$9,MAX(0,L224-$D224),0)*$AA224</f>
        <v>0</v>
      </c>
      <c r="S224" s="55">
        <f ca="1" t="shared" si="1088"/>
        <v>14</v>
      </c>
      <c r="T224" s="55">
        <f ca="1" t="shared" si="1088"/>
        <v>0</v>
      </c>
      <c r="U224" s="55">
        <f ca="1" t="shared" ref="U224:W224" si="1089">IF($H224=U$9,MAX(I224-L223,0),0)*$AA224</f>
        <v>0</v>
      </c>
      <c r="V224" s="55">
        <f ca="1" t="shared" si="1089"/>
        <v>0</v>
      </c>
      <c r="W224" s="55">
        <f ca="1" t="shared" si="1089"/>
        <v>0</v>
      </c>
      <c r="Y224" s="1"/>
      <c r="AA224" s="119">
        <f ca="1" t="shared" si="16"/>
        <v>1</v>
      </c>
      <c r="AB224" s="36">
        <f ca="1" t="shared" si="17"/>
        <v>2</v>
      </c>
      <c r="AC224" s="118">
        <f ca="1" t="shared" si="18"/>
        <v>1</v>
      </c>
      <c r="AE224" s="1"/>
      <c r="AG224" s="133">
        <f ca="1">VLOOKUP(F224,'Data Sources'!$L$3:$N$6,3,0)</f>
        <v>5</v>
      </c>
      <c r="AH224" s="134">
        <f ca="1">VLOOKUP(F224,'Data Sources'!$L$3:$O$6,4,0)</f>
        <v>1.9</v>
      </c>
      <c r="AI224" s="135">
        <f ca="1" t="shared" si="984"/>
        <v>3.1</v>
      </c>
      <c r="AK224" s="1"/>
      <c r="AU224" s="1"/>
      <c r="AZ224" s="153"/>
      <c r="BA224" s="29"/>
      <c r="BB224" s="1"/>
      <c r="BG224" s="153"/>
      <c r="BH224" s="29"/>
      <c r="BI224" s="1"/>
      <c r="BN224" s="153"/>
      <c r="BO224" s="29"/>
      <c r="BP224" s="1"/>
    </row>
    <row r="225" ht="14.25" customHeight="1" spans="1:68">
      <c r="A225" s="48">
        <f t="shared" si="21"/>
        <v>215</v>
      </c>
      <c r="B225" s="49">
        <f ca="1" t="shared" si="7"/>
        <v>0.688435810723626</v>
      </c>
      <c r="C225" s="49">
        <f ca="1">VLOOKUP(B225,'Data Sources'!$C:$E,3)</f>
        <v>2</v>
      </c>
      <c r="D225" s="59">
        <f ca="1" t="shared" si="8"/>
        <v>352</v>
      </c>
      <c r="E225" s="49">
        <f ca="1" t="shared" si="9"/>
        <v>0.960409111801628</v>
      </c>
      <c r="F225" s="49" t="str">
        <f ca="1">VLOOKUP(E225,'Data Sources'!$J$4:$O$6,3)</f>
        <v>Blended Drink</v>
      </c>
      <c r="G225" s="49">
        <f ca="1">VLOOKUP(E225,'Data Sources'!$J$4:$O$6,4)</f>
        <v>8</v>
      </c>
      <c r="H225" s="54">
        <f ca="1" t="shared" si="10"/>
        <v>1</v>
      </c>
      <c r="I225" s="54">
        <f ca="1" t="shared" ref="I225:K225" si="1090">IF($H225=I$9,MAX(L224,$D225),L224)</f>
        <v>358</v>
      </c>
      <c r="J225" s="54">
        <f ca="1" t="shared" si="1090"/>
        <v>364</v>
      </c>
      <c r="K225" s="54">
        <f ca="1" t="shared" si="1090"/>
        <v>360</v>
      </c>
      <c r="L225" s="48">
        <f ca="1" t="shared" ref="L225:N225" si="1091">IF($H225=L$9,I225+$G225,L224)</f>
        <v>366</v>
      </c>
      <c r="M225" s="48">
        <f ca="1" t="shared" si="1091"/>
        <v>364</v>
      </c>
      <c r="N225" s="48">
        <f ca="1" t="shared" si="1091"/>
        <v>360</v>
      </c>
      <c r="O225" s="79">
        <f ca="1" t="shared" ref="O225:Q225" si="1092">+IF($H225=O$9,L225-$D225,0)</f>
        <v>14</v>
      </c>
      <c r="P225" s="79">
        <f ca="1" t="shared" si="1092"/>
        <v>0</v>
      </c>
      <c r="Q225" s="79">
        <f ca="1" t="shared" si="1092"/>
        <v>0</v>
      </c>
      <c r="R225" s="48">
        <f ca="1" t="shared" ref="R225:T225" si="1093">+IF($H225=R$9,MAX(0,L225-$D225),0)*$AA225</f>
        <v>14</v>
      </c>
      <c r="S225" s="48">
        <f ca="1" t="shared" si="1093"/>
        <v>0</v>
      </c>
      <c r="T225" s="48">
        <f ca="1" t="shared" si="1093"/>
        <v>0</v>
      </c>
      <c r="U225" s="48">
        <f ca="1" t="shared" ref="U225:W225" si="1094">IF($H225=U$9,MAX(I225-L224,0),0)*$AA225</f>
        <v>0</v>
      </c>
      <c r="V225" s="48">
        <f ca="1" t="shared" si="1094"/>
        <v>0</v>
      </c>
      <c r="W225" s="48">
        <f ca="1" t="shared" si="1094"/>
        <v>0</v>
      </c>
      <c r="Y225" s="1"/>
      <c r="AA225" s="119">
        <f ca="1" t="shared" si="16"/>
        <v>1</v>
      </c>
      <c r="AB225" s="36">
        <f ca="1" t="shared" si="17"/>
        <v>1</v>
      </c>
      <c r="AC225" s="118">
        <f ca="1" t="shared" si="18"/>
        <v>1</v>
      </c>
      <c r="AE225" s="1"/>
      <c r="AG225" s="133">
        <f ca="1">VLOOKUP(F225,'Data Sources'!$L$3:$N$6,3,0)</f>
        <v>5</v>
      </c>
      <c r="AH225" s="134">
        <f ca="1">VLOOKUP(F225,'Data Sources'!$L$3:$O$6,4,0)</f>
        <v>1.9</v>
      </c>
      <c r="AI225" s="135">
        <f ca="1" t="shared" si="984"/>
        <v>3.1</v>
      </c>
      <c r="AK225" s="1"/>
      <c r="AU225" s="1"/>
      <c r="AZ225" s="153"/>
      <c r="BA225" s="29"/>
      <c r="BB225" s="1"/>
      <c r="BG225" s="153"/>
      <c r="BH225" s="29"/>
      <c r="BI225" s="1"/>
      <c r="BN225" s="153"/>
      <c r="BO225" s="29"/>
      <c r="BP225" s="1"/>
    </row>
    <row r="226" ht="14.25" customHeight="1" spans="1:68">
      <c r="A226" s="55">
        <f t="shared" si="21"/>
        <v>216</v>
      </c>
      <c r="B226" s="56">
        <f ca="1" t="shared" si="7"/>
        <v>0.364597844782341</v>
      </c>
      <c r="C226" s="56">
        <f ca="1">VLOOKUP(B226,'Data Sources'!$C:$E,3)</f>
        <v>1</v>
      </c>
      <c r="D226" s="57">
        <f ca="1" t="shared" si="8"/>
        <v>353</v>
      </c>
      <c r="E226" s="56">
        <f ca="1" t="shared" si="9"/>
        <v>0.344390484212666</v>
      </c>
      <c r="F226" s="56" t="str">
        <f ca="1">VLOOKUP(E226,'Data Sources'!$J$4:$O$6,3)</f>
        <v>Hot Coffee</v>
      </c>
      <c r="G226" s="56">
        <f ca="1">VLOOKUP(E226,'Data Sources'!$J$4:$O$6,4)</f>
        <v>2</v>
      </c>
      <c r="H226" s="58">
        <f ca="1" t="shared" si="10"/>
        <v>3</v>
      </c>
      <c r="I226" s="58">
        <f ca="1" t="shared" ref="I226:K226" si="1095">IF($H226=I$9,MAX(L225,$D226),L225)</f>
        <v>366</v>
      </c>
      <c r="J226" s="58">
        <f ca="1" t="shared" si="1095"/>
        <v>364</v>
      </c>
      <c r="K226" s="58">
        <f ca="1" t="shared" si="1095"/>
        <v>360</v>
      </c>
      <c r="L226" s="48">
        <f ca="1" t="shared" ref="L226:N226" si="1096">IF($H226=L$9,I226+$G226,L225)</f>
        <v>366</v>
      </c>
      <c r="M226" s="48">
        <f ca="1" t="shared" si="1096"/>
        <v>364</v>
      </c>
      <c r="N226" s="48">
        <f ca="1" t="shared" si="1096"/>
        <v>362</v>
      </c>
      <c r="O226" s="79">
        <f ca="1" t="shared" ref="O226:Q226" si="1097">+IF($H226=O$9,L226-$D226,0)</f>
        <v>0</v>
      </c>
      <c r="P226" s="79">
        <f ca="1" t="shared" si="1097"/>
        <v>0</v>
      </c>
      <c r="Q226" s="79">
        <f ca="1" t="shared" si="1097"/>
        <v>9</v>
      </c>
      <c r="R226" s="55">
        <f ca="1" t="shared" ref="R226:T226" si="1098">+IF($H226=R$9,MAX(0,L226-$D226),0)*$AA226</f>
        <v>0</v>
      </c>
      <c r="S226" s="55">
        <f ca="1" t="shared" si="1098"/>
        <v>0</v>
      </c>
      <c r="T226" s="55">
        <f ca="1" t="shared" si="1098"/>
        <v>9</v>
      </c>
      <c r="U226" s="55">
        <f ca="1" t="shared" ref="U226:W226" si="1099">IF($H226=U$9,MAX(I226-L225,0),0)*$AA226</f>
        <v>0</v>
      </c>
      <c r="V226" s="55">
        <f ca="1" t="shared" si="1099"/>
        <v>0</v>
      </c>
      <c r="W226" s="55">
        <f ca="1" t="shared" si="1099"/>
        <v>0</v>
      </c>
      <c r="Y226" s="1"/>
      <c r="AA226" s="119">
        <f ca="1" t="shared" si="16"/>
        <v>1</v>
      </c>
      <c r="AB226" s="36">
        <f ca="1" t="shared" si="17"/>
        <v>3</v>
      </c>
      <c r="AC226" s="118">
        <f ca="1" t="shared" si="18"/>
        <v>1</v>
      </c>
      <c r="AE226" s="1"/>
      <c r="AG226" s="133">
        <f ca="1">VLOOKUP(F226,'Data Sources'!$L$3:$N$6,3,0)</f>
        <v>4</v>
      </c>
      <c r="AH226" s="134">
        <f ca="1">VLOOKUP(F226,'Data Sources'!$L$3:$O$6,4,0)</f>
        <v>1.2</v>
      </c>
      <c r="AI226" s="135">
        <f ca="1" t="shared" si="984"/>
        <v>2.8</v>
      </c>
      <c r="AK226" s="1"/>
      <c r="AU226" s="1"/>
      <c r="AZ226" s="153"/>
      <c r="BA226" s="29"/>
      <c r="BB226" s="1"/>
      <c r="BG226" s="153"/>
      <c r="BH226" s="29"/>
      <c r="BI226" s="1"/>
      <c r="BN226" s="153"/>
      <c r="BO226" s="29"/>
      <c r="BP226" s="1"/>
    </row>
    <row r="227" ht="14.25" customHeight="1" spans="1:68">
      <c r="A227" s="48">
        <f t="shared" si="21"/>
        <v>217</v>
      </c>
      <c r="B227" s="49">
        <f ca="1" t="shared" si="7"/>
        <v>0.219858643910565</v>
      </c>
      <c r="C227" s="49">
        <f ca="1">VLOOKUP(B227,'Data Sources'!$C:$E,3)</f>
        <v>1</v>
      </c>
      <c r="D227" s="59">
        <f ca="1" t="shared" si="8"/>
        <v>354</v>
      </c>
      <c r="E227" s="49">
        <f ca="1" t="shared" si="9"/>
        <v>0.429368841943291</v>
      </c>
      <c r="F227" s="49" t="str">
        <f ca="1">VLOOKUP(E227,'Data Sources'!$J$4:$O$6,3)</f>
        <v>Hot Coffee</v>
      </c>
      <c r="G227" s="49">
        <f ca="1">VLOOKUP(E227,'Data Sources'!$J$4:$O$6,4)</f>
        <v>2</v>
      </c>
      <c r="H227" s="54">
        <f ca="1" t="shared" si="10"/>
        <v>3</v>
      </c>
      <c r="I227" s="54">
        <f ca="1" t="shared" ref="I227:K227" si="1100">IF($H227=I$9,MAX(L226,$D227),L226)</f>
        <v>366</v>
      </c>
      <c r="J227" s="54">
        <f ca="1" t="shared" si="1100"/>
        <v>364</v>
      </c>
      <c r="K227" s="54">
        <f ca="1" t="shared" si="1100"/>
        <v>362</v>
      </c>
      <c r="L227" s="48">
        <f ca="1" t="shared" ref="L227:N227" si="1101">IF($H227=L$9,I227+$G227,L226)</f>
        <v>366</v>
      </c>
      <c r="M227" s="48">
        <f ca="1" t="shared" si="1101"/>
        <v>364</v>
      </c>
      <c r="N227" s="48">
        <f ca="1" t="shared" si="1101"/>
        <v>364</v>
      </c>
      <c r="O227" s="79">
        <f ca="1" t="shared" ref="O227:Q227" si="1102">+IF($H227=O$9,L227-$D227,0)</f>
        <v>0</v>
      </c>
      <c r="P227" s="79">
        <f ca="1" t="shared" si="1102"/>
        <v>0</v>
      </c>
      <c r="Q227" s="79">
        <f ca="1" t="shared" si="1102"/>
        <v>10</v>
      </c>
      <c r="R227" s="48">
        <f ca="1" t="shared" ref="R227:T227" si="1103">+IF($H227=R$9,MAX(0,L227-$D227),0)*$AA227</f>
        <v>0</v>
      </c>
      <c r="S227" s="48">
        <f ca="1" t="shared" si="1103"/>
        <v>0</v>
      </c>
      <c r="T227" s="48">
        <f ca="1" t="shared" si="1103"/>
        <v>10</v>
      </c>
      <c r="U227" s="48">
        <f ca="1" t="shared" ref="U227:W227" si="1104">IF($H227=U$9,MAX(I227-L226,0),0)*$AA227</f>
        <v>0</v>
      </c>
      <c r="V227" s="48">
        <f ca="1" t="shared" si="1104"/>
        <v>0</v>
      </c>
      <c r="W227" s="48">
        <f ca="1" t="shared" si="1104"/>
        <v>0</v>
      </c>
      <c r="Y227" s="1"/>
      <c r="AA227" s="119">
        <f ca="1" t="shared" si="16"/>
        <v>1</v>
      </c>
      <c r="AB227" s="36">
        <f ca="1" t="shared" si="17"/>
        <v>3</v>
      </c>
      <c r="AC227" s="118">
        <f ca="1" t="shared" si="18"/>
        <v>1</v>
      </c>
      <c r="AE227" s="1"/>
      <c r="AG227" s="133">
        <f ca="1">VLOOKUP(F227,'Data Sources'!$L$3:$N$6,3,0)</f>
        <v>4</v>
      </c>
      <c r="AH227" s="134">
        <f ca="1">VLOOKUP(F227,'Data Sources'!$L$3:$O$6,4,0)</f>
        <v>1.2</v>
      </c>
      <c r="AI227" s="135">
        <f ca="1" t="shared" si="984"/>
        <v>2.8</v>
      </c>
      <c r="AK227" s="1"/>
      <c r="AU227" s="1"/>
      <c r="AZ227" s="153"/>
      <c r="BA227" s="29"/>
      <c r="BB227" s="1"/>
      <c r="BG227" s="153"/>
      <c r="BH227" s="29"/>
      <c r="BI227" s="1"/>
      <c r="BN227" s="153"/>
      <c r="BO227" s="29"/>
      <c r="BP227" s="1"/>
    </row>
    <row r="228" ht="14.25" customHeight="1" spans="1:68">
      <c r="A228" s="55">
        <f t="shared" si="21"/>
        <v>218</v>
      </c>
      <c r="B228" s="56">
        <f ca="1" t="shared" si="7"/>
        <v>0.764686426569155</v>
      </c>
      <c r="C228" s="56">
        <f ca="1">VLOOKUP(B228,'Data Sources'!$C:$E,3)</f>
        <v>2</v>
      </c>
      <c r="D228" s="57">
        <f ca="1" t="shared" si="8"/>
        <v>356</v>
      </c>
      <c r="E228" s="56">
        <f ca="1" t="shared" si="9"/>
        <v>0.0999545144406593</v>
      </c>
      <c r="F228" s="56" t="str">
        <f ca="1">VLOOKUP(E228,'Data Sources'!$J$4:$O$6,3)</f>
        <v>Hot Coffee</v>
      </c>
      <c r="G228" s="56">
        <f ca="1">VLOOKUP(E228,'Data Sources'!$J$4:$O$6,4)</f>
        <v>2</v>
      </c>
      <c r="H228" s="58">
        <f ca="1" t="shared" si="10"/>
        <v>2</v>
      </c>
      <c r="I228" s="58">
        <f ca="1" t="shared" ref="I228:K228" si="1105">IF($H228=I$9,MAX(L227,$D228),L227)</f>
        <v>366</v>
      </c>
      <c r="J228" s="58">
        <f ca="1" t="shared" si="1105"/>
        <v>364</v>
      </c>
      <c r="K228" s="58">
        <f ca="1" t="shared" si="1105"/>
        <v>364</v>
      </c>
      <c r="L228" s="48">
        <f ca="1" t="shared" ref="L228:N228" si="1106">IF($H228=L$9,I228+$G228,L227)</f>
        <v>366</v>
      </c>
      <c r="M228" s="48">
        <f ca="1" t="shared" si="1106"/>
        <v>366</v>
      </c>
      <c r="N228" s="48">
        <f ca="1" t="shared" si="1106"/>
        <v>364</v>
      </c>
      <c r="O228" s="79">
        <f ca="1" t="shared" ref="O228:Q228" si="1107">+IF($H228=O$9,L228-$D228,0)</f>
        <v>0</v>
      </c>
      <c r="P228" s="79">
        <f ca="1" t="shared" si="1107"/>
        <v>10</v>
      </c>
      <c r="Q228" s="79">
        <f ca="1" t="shared" si="1107"/>
        <v>0</v>
      </c>
      <c r="R228" s="55">
        <f ca="1" t="shared" ref="R228:T228" si="1108">+IF($H228=R$9,MAX(0,L228-$D228),0)*$AA228</f>
        <v>0</v>
      </c>
      <c r="S228" s="55">
        <f ca="1" t="shared" si="1108"/>
        <v>10</v>
      </c>
      <c r="T228" s="55">
        <f ca="1" t="shared" si="1108"/>
        <v>0</v>
      </c>
      <c r="U228" s="55">
        <f ca="1" t="shared" ref="U228:W228" si="1109">IF($H228=U$9,MAX(I228-L227,0),0)*$AA228</f>
        <v>0</v>
      </c>
      <c r="V228" s="55">
        <f ca="1" t="shared" si="1109"/>
        <v>0</v>
      </c>
      <c r="W228" s="55">
        <f ca="1" t="shared" si="1109"/>
        <v>0</v>
      </c>
      <c r="Y228" s="1"/>
      <c r="AA228" s="119">
        <f ca="1" t="shared" si="16"/>
        <v>1</v>
      </c>
      <c r="AB228" s="36">
        <f ca="1" t="shared" si="17"/>
        <v>2</v>
      </c>
      <c r="AC228" s="118">
        <f ca="1" t="shared" si="18"/>
        <v>1</v>
      </c>
      <c r="AE228" s="1"/>
      <c r="AG228" s="133">
        <f ca="1">VLOOKUP(F228,'Data Sources'!$L$3:$N$6,3,0)</f>
        <v>4</v>
      </c>
      <c r="AH228" s="134">
        <f ca="1">VLOOKUP(F228,'Data Sources'!$L$3:$O$6,4,0)</f>
        <v>1.2</v>
      </c>
      <c r="AI228" s="135">
        <f ca="1" t="shared" si="984"/>
        <v>2.8</v>
      </c>
      <c r="AK228" s="1"/>
      <c r="AU228" s="1"/>
      <c r="AZ228" s="153"/>
      <c r="BA228" s="29"/>
      <c r="BB228" s="1"/>
      <c r="BG228" s="153"/>
      <c r="BH228" s="29"/>
      <c r="BI228" s="1"/>
      <c r="BN228" s="153"/>
      <c r="BO228" s="29"/>
      <c r="BP228" s="1"/>
    </row>
    <row r="229" ht="14.25" customHeight="1" spans="1:68">
      <c r="A229" s="48">
        <f t="shared" si="21"/>
        <v>219</v>
      </c>
      <c r="B229" s="49">
        <f ca="1" t="shared" si="7"/>
        <v>0.417451146903391</v>
      </c>
      <c r="C229" s="49">
        <f ca="1">VLOOKUP(B229,'Data Sources'!$C:$E,3)</f>
        <v>1</v>
      </c>
      <c r="D229" s="59">
        <f ca="1" t="shared" si="8"/>
        <v>357</v>
      </c>
      <c r="E229" s="49">
        <f ca="1" t="shared" si="9"/>
        <v>0.388963347032213</v>
      </c>
      <c r="F229" s="49" t="str">
        <f ca="1">VLOOKUP(E229,'Data Sources'!$J$4:$O$6,3)</f>
        <v>Hot Coffee</v>
      </c>
      <c r="G229" s="49">
        <f ca="1">VLOOKUP(E229,'Data Sources'!$J$4:$O$6,4)</f>
        <v>2</v>
      </c>
      <c r="H229" s="54">
        <f ca="1" t="shared" si="10"/>
        <v>3</v>
      </c>
      <c r="I229" s="54">
        <f ca="1" t="shared" ref="I229:K229" si="1110">IF($H229=I$9,MAX(L228,$D229),L228)</f>
        <v>366</v>
      </c>
      <c r="J229" s="54">
        <f ca="1" t="shared" si="1110"/>
        <v>366</v>
      </c>
      <c r="K229" s="54">
        <f ca="1" t="shared" si="1110"/>
        <v>364</v>
      </c>
      <c r="L229" s="48">
        <f ca="1" t="shared" ref="L229:N229" si="1111">IF($H229=L$9,I229+$G229,L228)</f>
        <v>366</v>
      </c>
      <c r="M229" s="48">
        <f ca="1" t="shared" si="1111"/>
        <v>366</v>
      </c>
      <c r="N229" s="48">
        <f ca="1" t="shared" si="1111"/>
        <v>366</v>
      </c>
      <c r="O229" s="79">
        <f ca="1" t="shared" ref="O229:Q229" si="1112">+IF($H229=O$9,L229-$D229,0)</f>
        <v>0</v>
      </c>
      <c r="P229" s="79">
        <f ca="1" t="shared" si="1112"/>
        <v>0</v>
      </c>
      <c r="Q229" s="79">
        <f ca="1" t="shared" si="1112"/>
        <v>9</v>
      </c>
      <c r="R229" s="48">
        <f ca="1" t="shared" ref="R229:T229" si="1113">+IF($H229=R$9,MAX(0,L229-$D229),0)*$AA229</f>
        <v>0</v>
      </c>
      <c r="S229" s="48">
        <f ca="1" t="shared" si="1113"/>
        <v>0</v>
      </c>
      <c r="T229" s="48">
        <f ca="1" t="shared" si="1113"/>
        <v>9</v>
      </c>
      <c r="U229" s="48">
        <f ca="1" t="shared" ref="U229:W229" si="1114">IF($H229=U$9,MAX(I229-L228,0),0)*$AA229</f>
        <v>0</v>
      </c>
      <c r="V229" s="48">
        <f ca="1" t="shared" si="1114"/>
        <v>0</v>
      </c>
      <c r="W229" s="48">
        <f ca="1" t="shared" si="1114"/>
        <v>0</v>
      </c>
      <c r="Y229" s="1"/>
      <c r="AA229" s="119">
        <f ca="1" t="shared" si="16"/>
        <v>1</v>
      </c>
      <c r="AB229" s="36">
        <f ca="1" t="shared" si="17"/>
        <v>3</v>
      </c>
      <c r="AC229" s="118">
        <f ca="1" t="shared" si="18"/>
        <v>1</v>
      </c>
      <c r="AE229" s="1"/>
      <c r="AG229" s="133">
        <f ca="1">VLOOKUP(F229,'Data Sources'!$L$3:$N$6,3,0)</f>
        <v>4</v>
      </c>
      <c r="AH229" s="134">
        <f ca="1">VLOOKUP(F229,'Data Sources'!$L$3:$O$6,4,0)</f>
        <v>1.2</v>
      </c>
      <c r="AI229" s="135">
        <f ca="1" t="shared" si="984"/>
        <v>2.8</v>
      </c>
      <c r="AK229" s="1"/>
      <c r="AU229" s="1"/>
      <c r="AZ229" s="153"/>
      <c r="BA229" s="29"/>
      <c r="BB229" s="1"/>
      <c r="BG229" s="153"/>
      <c r="BH229" s="29"/>
      <c r="BI229" s="1"/>
      <c r="BN229" s="153"/>
      <c r="BO229" s="29"/>
      <c r="BP229" s="1"/>
    </row>
    <row r="230" ht="14.25" customHeight="1" spans="1:68">
      <c r="A230" s="55">
        <f t="shared" si="21"/>
        <v>220</v>
      </c>
      <c r="B230" s="56">
        <f ca="1" t="shared" si="7"/>
        <v>0.758389034441285</v>
      </c>
      <c r="C230" s="56">
        <f ca="1">VLOOKUP(B230,'Data Sources'!$C:$E,3)</f>
        <v>2</v>
      </c>
      <c r="D230" s="57">
        <f ca="1" t="shared" si="8"/>
        <v>359</v>
      </c>
      <c r="E230" s="56">
        <f ca="1" t="shared" si="9"/>
        <v>0.267884687564783</v>
      </c>
      <c r="F230" s="56" t="str">
        <f ca="1">VLOOKUP(E230,'Data Sources'!$J$4:$O$6,3)</f>
        <v>Hot Coffee</v>
      </c>
      <c r="G230" s="56">
        <f ca="1">VLOOKUP(E230,'Data Sources'!$J$4:$O$6,4)</f>
        <v>2</v>
      </c>
      <c r="H230" s="58">
        <f ca="1" t="shared" si="10"/>
        <v>1</v>
      </c>
      <c r="I230" s="58">
        <f ca="1" t="shared" ref="I230:K230" si="1115">IF($H230=I$9,MAX(L229,$D230),L229)</f>
        <v>366</v>
      </c>
      <c r="J230" s="58">
        <f ca="1" t="shared" si="1115"/>
        <v>366</v>
      </c>
      <c r="K230" s="58">
        <f ca="1" t="shared" si="1115"/>
        <v>366</v>
      </c>
      <c r="L230" s="48">
        <f ca="1" t="shared" ref="L230:N230" si="1116">IF($H230=L$9,I230+$G230,L229)</f>
        <v>368</v>
      </c>
      <c r="M230" s="48">
        <f ca="1" t="shared" si="1116"/>
        <v>366</v>
      </c>
      <c r="N230" s="48">
        <f ca="1" t="shared" si="1116"/>
        <v>366</v>
      </c>
      <c r="O230" s="79">
        <f ca="1" t="shared" ref="O230:Q230" si="1117">+IF($H230=O$9,L230-$D230,0)</f>
        <v>9</v>
      </c>
      <c r="P230" s="79">
        <f ca="1" t="shared" si="1117"/>
        <v>0</v>
      </c>
      <c r="Q230" s="79">
        <f ca="1" t="shared" si="1117"/>
        <v>0</v>
      </c>
      <c r="R230" s="55">
        <f ca="1" t="shared" ref="R230:T230" si="1118">+IF($H230=R$9,MAX(0,L230-$D230),0)*$AA230</f>
        <v>9</v>
      </c>
      <c r="S230" s="55">
        <f ca="1" t="shared" si="1118"/>
        <v>0</v>
      </c>
      <c r="T230" s="55">
        <f ca="1" t="shared" si="1118"/>
        <v>0</v>
      </c>
      <c r="U230" s="55">
        <f ca="1" t="shared" ref="U230:W230" si="1119">IF($H230=U$9,MAX(I230-L229,0),0)*$AA230</f>
        <v>0</v>
      </c>
      <c r="V230" s="55">
        <f ca="1" t="shared" si="1119"/>
        <v>0</v>
      </c>
      <c r="W230" s="55">
        <f ca="1" t="shared" si="1119"/>
        <v>0</v>
      </c>
      <c r="Y230" s="1"/>
      <c r="AA230" s="119">
        <f ca="1" t="shared" si="16"/>
        <v>1</v>
      </c>
      <c r="AB230" s="36">
        <f ca="1" t="shared" si="17"/>
        <v>1</v>
      </c>
      <c r="AC230" s="118">
        <f ca="1" t="shared" si="18"/>
        <v>1</v>
      </c>
      <c r="AE230" s="1"/>
      <c r="AG230" s="133">
        <f ca="1">VLOOKUP(F230,'Data Sources'!$L$3:$N$6,3,0)</f>
        <v>4</v>
      </c>
      <c r="AH230" s="134">
        <f ca="1">VLOOKUP(F230,'Data Sources'!$L$3:$O$6,4,0)</f>
        <v>1.2</v>
      </c>
      <c r="AI230" s="135">
        <f ca="1" t="shared" si="984"/>
        <v>2.8</v>
      </c>
      <c r="AK230" s="1"/>
      <c r="AU230" s="1"/>
      <c r="AZ230" s="153"/>
      <c r="BA230" s="29"/>
      <c r="BB230" s="1"/>
      <c r="BG230" s="153"/>
      <c r="BH230" s="29"/>
      <c r="BI230" s="1"/>
      <c r="BN230" s="153"/>
      <c r="BO230" s="29"/>
      <c r="BP230" s="1"/>
    </row>
    <row r="231" ht="14.25" customHeight="1" spans="1:68">
      <c r="A231" s="48">
        <f t="shared" si="21"/>
        <v>221</v>
      </c>
      <c r="B231" s="49">
        <f ca="1" t="shared" si="7"/>
        <v>0.854030362661401</v>
      </c>
      <c r="C231" s="49">
        <f ca="1">VLOOKUP(B231,'Data Sources'!$C:$E,3)</f>
        <v>3</v>
      </c>
      <c r="D231" s="59">
        <f ca="1" t="shared" si="8"/>
        <v>362</v>
      </c>
      <c r="E231" s="49">
        <f ca="1" t="shared" si="9"/>
        <v>0.983958221587179</v>
      </c>
      <c r="F231" s="49" t="str">
        <f ca="1">VLOOKUP(E231,'Data Sources'!$J$4:$O$6,3)</f>
        <v>Blended Drink</v>
      </c>
      <c r="G231" s="49">
        <f ca="1">VLOOKUP(E231,'Data Sources'!$J$4:$O$6,4)</f>
        <v>8</v>
      </c>
      <c r="H231" s="54">
        <f ca="1" t="shared" si="10"/>
        <v>2</v>
      </c>
      <c r="I231" s="54">
        <f ca="1" t="shared" ref="I231:K231" si="1120">IF($H231=I$9,MAX(L230,$D231),L230)</f>
        <v>368</v>
      </c>
      <c r="J231" s="54">
        <f ca="1" t="shared" si="1120"/>
        <v>366</v>
      </c>
      <c r="K231" s="54">
        <f ca="1" t="shared" si="1120"/>
        <v>366</v>
      </c>
      <c r="L231" s="48">
        <f ca="1" t="shared" ref="L231:N231" si="1121">IF($H231=L$9,I231+$G231,L230)</f>
        <v>368</v>
      </c>
      <c r="M231" s="48">
        <f ca="1" t="shared" si="1121"/>
        <v>374</v>
      </c>
      <c r="N231" s="48">
        <f ca="1" t="shared" si="1121"/>
        <v>366</v>
      </c>
      <c r="O231" s="79">
        <f ca="1" t="shared" ref="O231:Q231" si="1122">+IF($H231=O$9,L231-$D231,0)</f>
        <v>0</v>
      </c>
      <c r="P231" s="79">
        <f ca="1" t="shared" si="1122"/>
        <v>12</v>
      </c>
      <c r="Q231" s="79">
        <f ca="1" t="shared" si="1122"/>
        <v>0</v>
      </c>
      <c r="R231" s="48">
        <f ca="1" t="shared" ref="R231:T231" si="1123">+IF($H231=R$9,MAX(0,L231-$D231),0)*$AA231</f>
        <v>0</v>
      </c>
      <c r="S231" s="48">
        <f ca="1" t="shared" si="1123"/>
        <v>12</v>
      </c>
      <c r="T231" s="48">
        <f ca="1" t="shared" si="1123"/>
        <v>0</v>
      </c>
      <c r="U231" s="48">
        <f ca="1" t="shared" ref="U231:W231" si="1124">IF($H231=U$9,MAX(I231-L230,0),0)*$AA231</f>
        <v>0</v>
      </c>
      <c r="V231" s="48">
        <f ca="1" t="shared" si="1124"/>
        <v>0</v>
      </c>
      <c r="W231" s="48">
        <f ca="1" t="shared" si="1124"/>
        <v>0</v>
      </c>
      <c r="Y231" s="1"/>
      <c r="AA231" s="119">
        <f ca="1" t="shared" si="16"/>
        <v>1</v>
      </c>
      <c r="AB231" s="36">
        <f ca="1" t="shared" si="17"/>
        <v>2</v>
      </c>
      <c r="AC231" s="118">
        <f ca="1" t="shared" si="18"/>
        <v>1</v>
      </c>
      <c r="AE231" s="1"/>
      <c r="AG231" s="133">
        <f ca="1">VLOOKUP(F231,'Data Sources'!$L$3:$N$6,3,0)</f>
        <v>5</v>
      </c>
      <c r="AH231" s="134">
        <f ca="1">VLOOKUP(F231,'Data Sources'!$L$3:$O$6,4,0)</f>
        <v>1.9</v>
      </c>
      <c r="AI231" s="135">
        <f ca="1" t="shared" si="984"/>
        <v>3.1</v>
      </c>
      <c r="AK231" s="1"/>
      <c r="AU231" s="1"/>
      <c r="AZ231" s="153"/>
      <c r="BA231" s="29"/>
      <c r="BB231" s="1"/>
      <c r="BG231" s="153"/>
      <c r="BH231" s="29"/>
      <c r="BI231" s="1"/>
      <c r="BN231" s="153"/>
      <c r="BO231" s="29"/>
      <c r="BP231" s="1"/>
    </row>
    <row r="232" ht="14.25" customHeight="1" spans="1:68">
      <c r="A232" s="55">
        <f t="shared" si="21"/>
        <v>222</v>
      </c>
      <c r="B232" s="56">
        <f ca="1" t="shared" si="7"/>
        <v>0.348837511746103</v>
      </c>
      <c r="C232" s="56">
        <f ca="1">VLOOKUP(B232,'Data Sources'!$C:$E,3)</f>
        <v>1</v>
      </c>
      <c r="D232" s="57">
        <f ca="1" t="shared" si="8"/>
        <v>363</v>
      </c>
      <c r="E232" s="56">
        <f ca="1" t="shared" si="9"/>
        <v>0.336529604738735</v>
      </c>
      <c r="F232" s="56" t="str">
        <f ca="1">VLOOKUP(E232,'Data Sources'!$J$4:$O$6,3)</f>
        <v>Hot Coffee</v>
      </c>
      <c r="G232" s="56">
        <f ca="1">VLOOKUP(E232,'Data Sources'!$J$4:$O$6,4)</f>
        <v>2</v>
      </c>
      <c r="H232" s="58">
        <f ca="1" t="shared" si="10"/>
        <v>3</v>
      </c>
      <c r="I232" s="58">
        <f ca="1" t="shared" ref="I232:K232" si="1125">IF($H232=I$9,MAX(L231,$D232),L231)</f>
        <v>368</v>
      </c>
      <c r="J232" s="58">
        <f ca="1" t="shared" si="1125"/>
        <v>374</v>
      </c>
      <c r="K232" s="58">
        <f ca="1" t="shared" si="1125"/>
        <v>366</v>
      </c>
      <c r="L232" s="48">
        <f ca="1" t="shared" ref="L232:N232" si="1126">IF($H232=L$9,I232+$G232,L231)</f>
        <v>368</v>
      </c>
      <c r="M232" s="48">
        <f ca="1" t="shared" si="1126"/>
        <v>374</v>
      </c>
      <c r="N232" s="48">
        <f ca="1" t="shared" si="1126"/>
        <v>368</v>
      </c>
      <c r="O232" s="79">
        <f ca="1" t="shared" ref="O232:Q232" si="1127">+IF($H232=O$9,L232-$D232,0)</f>
        <v>0</v>
      </c>
      <c r="P232" s="79">
        <f ca="1" t="shared" si="1127"/>
        <v>0</v>
      </c>
      <c r="Q232" s="79">
        <f ca="1" t="shared" si="1127"/>
        <v>5</v>
      </c>
      <c r="R232" s="55">
        <f ca="1" t="shared" ref="R232:T232" si="1128">+IF($H232=R$9,MAX(0,L232-$D232),0)*$AA232</f>
        <v>0</v>
      </c>
      <c r="S232" s="55">
        <f ca="1" t="shared" si="1128"/>
        <v>0</v>
      </c>
      <c r="T232" s="55">
        <f ca="1" t="shared" si="1128"/>
        <v>5</v>
      </c>
      <c r="U232" s="55">
        <f ca="1" t="shared" ref="U232:W232" si="1129">IF($H232=U$9,MAX(I232-L231,0),0)*$AA232</f>
        <v>0</v>
      </c>
      <c r="V232" s="55">
        <f ca="1" t="shared" si="1129"/>
        <v>0</v>
      </c>
      <c r="W232" s="55">
        <f ca="1" t="shared" si="1129"/>
        <v>0</v>
      </c>
      <c r="Y232" s="1"/>
      <c r="AA232" s="119">
        <f ca="1" t="shared" si="16"/>
        <v>1</v>
      </c>
      <c r="AB232" s="36">
        <f ca="1" t="shared" si="17"/>
        <v>3</v>
      </c>
      <c r="AC232" s="118">
        <f ca="1" t="shared" si="18"/>
        <v>1</v>
      </c>
      <c r="AE232" s="1"/>
      <c r="AG232" s="133">
        <f ca="1">VLOOKUP(F232,'Data Sources'!$L$3:$N$6,3,0)</f>
        <v>4</v>
      </c>
      <c r="AH232" s="134">
        <f ca="1">VLOOKUP(F232,'Data Sources'!$L$3:$O$6,4,0)</f>
        <v>1.2</v>
      </c>
      <c r="AI232" s="135">
        <f ca="1" t="shared" si="984"/>
        <v>2.8</v>
      </c>
      <c r="AK232" s="1"/>
      <c r="AU232" s="1"/>
      <c r="AZ232" s="153"/>
      <c r="BA232" s="29"/>
      <c r="BB232" s="1"/>
      <c r="BG232" s="153"/>
      <c r="BH232" s="29"/>
      <c r="BI232" s="1"/>
      <c r="BN232" s="153"/>
      <c r="BO232" s="29"/>
      <c r="BP232" s="1"/>
    </row>
    <row r="233" ht="14.25" customHeight="1" spans="1:68">
      <c r="A233" s="48">
        <f t="shared" si="21"/>
        <v>223</v>
      </c>
      <c r="B233" s="49">
        <f ca="1" t="shared" si="7"/>
        <v>0.0636047657869321</v>
      </c>
      <c r="C233" s="49">
        <f ca="1">VLOOKUP(B233,'Data Sources'!$C:$E,3)</f>
        <v>1</v>
      </c>
      <c r="D233" s="59">
        <f ca="1" t="shared" si="8"/>
        <v>364</v>
      </c>
      <c r="E233" s="49">
        <f ca="1" t="shared" si="9"/>
        <v>0.0567060029342754</v>
      </c>
      <c r="F233" s="49" t="str">
        <f ca="1">VLOOKUP(E233,'Data Sources'!$J$4:$O$6,3)</f>
        <v>Hot Coffee</v>
      </c>
      <c r="G233" s="49">
        <f ca="1">VLOOKUP(E233,'Data Sources'!$J$4:$O$6,4)</f>
        <v>2</v>
      </c>
      <c r="H233" s="54">
        <f ca="1" t="shared" si="10"/>
        <v>1</v>
      </c>
      <c r="I233" s="54">
        <f ca="1" t="shared" ref="I233:K233" si="1130">IF($H233=I$9,MAX(L232,$D233),L232)</f>
        <v>368</v>
      </c>
      <c r="J233" s="54">
        <f ca="1" t="shared" si="1130"/>
        <v>374</v>
      </c>
      <c r="K233" s="54">
        <f ca="1" t="shared" si="1130"/>
        <v>368</v>
      </c>
      <c r="L233" s="48">
        <f ca="1" t="shared" ref="L233:N233" si="1131">IF($H233=L$9,I233+$G233,L232)</f>
        <v>370</v>
      </c>
      <c r="M233" s="48">
        <f ca="1" t="shared" si="1131"/>
        <v>374</v>
      </c>
      <c r="N233" s="48">
        <f ca="1" t="shared" si="1131"/>
        <v>368</v>
      </c>
      <c r="O233" s="79">
        <f ca="1" t="shared" ref="O233:Q233" si="1132">+IF($H233=O$9,L233-$D233,0)</f>
        <v>6</v>
      </c>
      <c r="P233" s="79">
        <f ca="1" t="shared" si="1132"/>
        <v>0</v>
      </c>
      <c r="Q233" s="79">
        <f ca="1" t="shared" si="1132"/>
        <v>0</v>
      </c>
      <c r="R233" s="48">
        <f ca="1" t="shared" ref="R233:T233" si="1133">+IF($H233=R$9,MAX(0,L233-$D233),0)*$AA233</f>
        <v>6</v>
      </c>
      <c r="S233" s="48">
        <f ca="1" t="shared" si="1133"/>
        <v>0</v>
      </c>
      <c r="T233" s="48">
        <f ca="1" t="shared" si="1133"/>
        <v>0</v>
      </c>
      <c r="U233" s="48">
        <f ca="1" t="shared" ref="U233:W233" si="1134">IF($H233=U$9,MAX(I233-L232,0),0)*$AA233</f>
        <v>0</v>
      </c>
      <c r="V233" s="48">
        <f ca="1" t="shared" si="1134"/>
        <v>0</v>
      </c>
      <c r="W233" s="48">
        <f ca="1" t="shared" si="1134"/>
        <v>0</v>
      </c>
      <c r="Y233" s="1"/>
      <c r="AA233" s="119">
        <f ca="1" t="shared" si="16"/>
        <v>1</v>
      </c>
      <c r="AB233" s="36">
        <f ca="1" t="shared" si="17"/>
        <v>1</v>
      </c>
      <c r="AC233" s="118">
        <f ca="1" t="shared" si="18"/>
        <v>1</v>
      </c>
      <c r="AE233" s="1"/>
      <c r="AG233" s="133">
        <f ca="1">VLOOKUP(F233,'Data Sources'!$L$3:$N$6,3,0)</f>
        <v>4</v>
      </c>
      <c r="AH233" s="134">
        <f ca="1">VLOOKUP(F233,'Data Sources'!$L$3:$O$6,4,0)</f>
        <v>1.2</v>
      </c>
      <c r="AI233" s="135">
        <f ca="1" t="shared" si="984"/>
        <v>2.8</v>
      </c>
      <c r="AK233" s="1"/>
      <c r="AU233" s="1"/>
      <c r="AZ233" s="153"/>
      <c r="BA233" s="29"/>
      <c r="BB233" s="1"/>
      <c r="BG233" s="153"/>
      <c r="BH233" s="29"/>
      <c r="BI233" s="1"/>
      <c r="BN233" s="153"/>
      <c r="BO233" s="29"/>
      <c r="BP233" s="1"/>
    </row>
    <row r="234" ht="14.25" customHeight="1" spans="1:68">
      <c r="A234" s="55">
        <f t="shared" si="21"/>
        <v>224</v>
      </c>
      <c r="B234" s="56">
        <f ca="1" t="shared" si="7"/>
        <v>0.52113718611963</v>
      </c>
      <c r="C234" s="56">
        <f ca="1">VLOOKUP(B234,'Data Sources'!$C:$E,3)</f>
        <v>2</v>
      </c>
      <c r="D234" s="57">
        <f ca="1" t="shared" si="8"/>
        <v>366</v>
      </c>
      <c r="E234" s="56">
        <f ca="1" t="shared" si="9"/>
        <v>0.656655677103063</v>
      </c>
      <c r="F234" s="56" t="str">
        <f ca="1">VLOOKUP(E234,'Data Sources'!$J$4:$O$6,3)</f>
        <v>Cold Coffee</v>
      </c>
      <c r="G234" s="56">
        <f ca="1">VLOOKUP(E234,'Data Sources'!$J$4:$O$6,4)</f>
        <v>5</v>
      </c>
      <c r="H234" s="58">
        <f ca="1" t="shared" si="10"/>
        <v>3</v>
      </c>
      <c r="I234" s="58">
        <f ca="1" t="shared" ref="I234:K234" si="1135">IF($H234=I$9,MAX(L233,$D234),L233)</f>
        <v>370</v>
      </c>
      <c r="J234" s="58">
        <f ca="1" t="shared" si="1135"/>
        <v>374</v>
      </c>
      <c r="K234" s="58">
        <f ca="1" t="shared" si="1135"/>
        <v>368</v>
      </c>
      <c r="L234" s="48">
        <f ca="1" t="shared" ref="L234:N234" si="1136">IF($H234=L$9,I234+$G234,L233)</f>
        <v>370</v>
      </c>
      <c r="M234" s="48">
        <f ca="1" t="shared" si="1136"/>
        <v>374</v>
      </c>
      <c r="N234" s="48">
        <f ca="1" t="shared" si="1136"/>
        <v>373</v>
      </c>
      <c r="O234" s="79">
        <f ca="1" t="shared" ref="O234:Q234" si="1137">+IF($H234=O$9,L234-$D234,0)</f>
        <v>0</v>
      </c>
      <c r="P234" s="79">
        <f ca="1" t="shared" si="1137"/>
        <v>0</v>
      </c>
      <c r="Q234" s="79">
        <f ca="1" t="shared" si="1137"/>
        <v>7</v>
      </c>
      <c r="R234" s="55">
        <f ca="1" t="shared" ref="R234:T234" si="1138">+IF($H234=R$9,MAX(0,L234-$D234),0)*$AA234</f>
        <v>0</v>
      </c>
      <c r="S234" s="55">
        <f ca="1" t="shared" si="1138"/>
        <v>0</v>
      </c>
      <c r="T234" s="55">
        <f ca="1" t="shared" si="1138"/>
        <v>7</v>
      </c>
      <c r="U234" s="55">
        <f ca="1" t="shared" ref="U234:W234" si="1139">IF($H234=U$9,MAX(I234-L233,0),0)*$AA234</f>
        <v>0</v>
      </c>
      <c r="V234" s="55">
        <f ca="1" t="shared" si="1139"/>
        <v>0</v>
      </c>
      <c r="W234" s="55">
        <f ca="1" t="shared" si="1139"/>
        <v>0</v>
      </c>
      <c r="Y234" s="1"/>
      <c r="AA234" s="119">
        <f ca="1" t="shared" si="16"/>
        <v>1</v>
      </c>
      <c r="AB234" s="36">
        <f ca="1" t="shared" si="17"/>
        <v>3</v>
      </c>
      <c r="AC234" s="118">
        <f ca="1" t="shared" si="18"/>
        <v>1</v>
      </c>
      <c r="AE234" s="1"/>
      <c r="AG234" s="133">
        <f ca="1">VLOOKUP(F234,'Data Sources'!$L$3:$N$6,3,0)</f>
        <v>4</v>
      </c>
      <c r="AH234" s="134">
        <f ca="1">VLOOKUP(F234,'Data Sources'!$L$3:$O$6,4,0)</f>
        <v>1</v>
      </c>
      <c r="AI234" s="135">
        <f ca="1" t="shared" si="984"/>
        <v>3</v>
      </c>
      <c r="AK234" s="1"/>
      <c r="AU234" s="1"/>
      <c r="AZ234" s="153"/>
      <c r="BA234" s="29"/>
      <c r="BB234" s="1"/>
      <c r="BG234" s="153"/>
      <c r="BH234" s="29"/>
      <c r="BI234" s="1"/>
      <c r="BN234" s="153"/>
      <c r="BO234" s="29"/>
      <c r="BP234" s="1"/>
    </row>
    <row r="235" ht="14.25" customHeight="1" spans="1:68">
      <c r="A235" s="48">
        <f t="shared" si="21"/>
        <v>225</v>
      </c>
      <c r="B235" s="49">
        <f ca="1" t="shared" si="7"/>
        <v>0.176954581606946</v>
      </c>
      <c r="C235" s="49">
        <f ca="1">VLOOKUP(B235,'Data Sources'!$C:$E,3)</f>
        <v>1</v>
      </c>
      <c r="D235" s="59">
        <f ca="1" t="shared" si="8"/>
        <v>367</v>
      </c>
      <c r="E235" s="49">
        <f ca="1" t="shared" si="9"/>
        <v>0.738538221316156</v>
      </c>
      <c r="F235" s="49" t="str">
        <f ca="1">VLOOKUP(E235,'Data Sources'!$J$4:$O$6,3)</f>
        <v>Blended Drink</v>
      </c>
      <c r="G235" s="49">
        <f ca="1">VLOOKUP(E235,'Data Sources'!$J$4:$O$6,4)</f>
        <v>8</v>
      </c>
      <c r="H235" s="54">
        <f ca="1" t="shared" si="10"/>
        <v>1</v>
      </c>
      <c r="I235" s="54">
        <f ca="1" t="shared" ref="I235:K235" si="1140">IF($H235=I$9,MAX(L234,$D235),L234)</f>
        <v>370</v>
      </c>
      <c r="J235" s="54">
        <f ca="1" t="shared" si="1140"/>
        <v>374</v>
      </c>
      <c r="K235" s="54">
        <f ca="1" t="shared" si="1140"/>
        <v>373</v>
      </c>
      <c r="L235" s="48">
        <f ca="1" t="shared" ref="L235:N235" si="1141">IF($H235=L$9,I235+$G235,L234)</f>
        <v>378</v>
      </c>
      <c r="M235" s="48">
        <f ca="1" t="shared" si="1141"/>
        <v>374</v>
      </c>
      <c r="N235" s="48">
        <f ca="1" t="shared" si="1141"/>
        <v>373</v>
      </c>
      <c r="O235" s="79">
        <f ca="1" t="shared" ref="O235:Q235" si="1142">+IF($H235=O$9,L235-$D235,0)</f>
        <v>11</v>
      </c>
      <c r="P235" s="79">
        <f ca="1" t="shared" si="1142"/>
        <v>0</v>
      </c>
      <c r="Q235" s="79">
        <f ca="1" t="shared" si="1142"/>
        <v>0</v>
      </c>
      <c r="R235" s="48">
        <f ca="1" t="shared" ref="R235:T235" si="1143">+IF($H235=R$9,MAX(0,L235-$D235),0)*$AA235</f>
        <v>11</v>
      </c>
      <c r="S235" s="48">
        <f ca="1" t="shared" si="1143"/>
        <v>0</v>
      </c>
      <c r="T235" s="48">
        <f ca="1" t="shared" si="1143"/>
        <v>0</v>
      </c>
      <c r="U235" s="48">
        <f ca="1" t="shared" ref="U235:W235" si="1144">IF($H235=U$9,MAX(I235-L234,0),0)*$AA235</f>
        <v>0</v>
      </c>
      <c r="V235" s="48">
        <f ca="1" t="shared" si="1144"/>
        <v>0</v>
      </c>
      <c r="W235" s="48">
        <f ca="1" t="shared" si="1144"/>
        <v>0</v>
      </c>
      <c r="Y235" s="1"/>
      <c r="AA235" s="119">
        <f ca="1" t="shared" si="16"/>
        <v>1</v>
      </c>
      <c r="AB235" s="36">
        <f ca="1" t="shared" si="17"/>
        <v>1</v>
      </c>
      <c r="AC235" s="118">
        <f ca="1" t="shared" si="18"/>
        <v>1</v>
      </c>
      <c r="AE235" s="1"/>
      <c r="AG235" s="133">
        <f ca="1">VLOOKUP(F235,'Data Sources'!$L$3:$N$6,3,0)</f>
        <v>5</v>
      </c>
      <c r="AH235" s="134">
        <f ca="1">VLOOKUP(F235,'Data Sources'!$L$3:$O$6,4,0)</f>
        <v>1.9</v>
      </c>
      <c r="AI235" s="135">
        <f ca="1" t="shared" si="984"/>
        <v>3.1</v>
      </c>
      <c r="AK235" s="1"/>
      <c r="AU235" s="1"/>
      <c r="AZ235" s="153"/>
      <c r="BA235" s="29"/>
      <c r="BB235" s="1"/>
      <c r="BG235" s="153"/>
      <c r="BH235" s="29"/>
      <c r="BI235" s="1"/>
      <c r="BN235" s="153"/>
      <c r="BO235" s="29"/>
      <c r="BP235" s="1"/>
    </row>
    <row r="236" ht="14.25" customHeight="1" spans="1:68">
      <c r="A236" s="55">
        <f t="shared" si="21"/>
        <v>226</v>
      </c>
      <c r="B236" s="56">
        <f ca="1" t="shared" si="7"/>
        <v>0.864680955213614</v>
      </c>
      <c r="C236" s="56">
        <f ca="1">VLOOKUP(B236,'Data Sources'!$C:$E,3)</f>
        <v>3</v>
      </c>
      <c r="D236" s="57">
        <f ca="1" t="shared" si="8"/>
        <v>370</v>
      </c>
      <c r="E236" s="56">
        <f ca="1" t="shared" si="9"/>
        <v>0.408878875335294</v>
      </c>
      <c r="F236" s="56" t="str">
        <f ca="1">VLOOKUP(E236,'Data Sources'!$J$4:$O$6,3)</f>
        <v>Hot Coffee</v>
      </c>
      <c r="G236" s="56">
        <f ca="1">VLOOKUP(E236,'Data Sources'!$J$4:$O$6,4)</f>
        <v>2</v>
      </c>
      <c r="H236" s="58">
        <f ca="1" t="shared" si="10"/>
        <v>3</v>
      </c>
      <c r="I236" s="58">
        <f ca="1" t="shared" ref="I236:K236" si="1145">IF($H236=I$9,MAX(L235,$D236),L235)</f>
        <v>378</v>
      </c>
      <c r="J236" s="58">
        <f ca="1" t="shared" si="1145"/>
        <v>374</v>
      </c>
      <c r="K236" s="58">
        <f ca="1" t="shared" si="1145"/>
        <v>373</v>
      </c>
      <c r="L236" s="48">
        <f ca="1" t="shared" ref="L236:N236" si="1146">IF($H236=L$9,I236+$G236,L235)</f>
        <v>378</v>
      </c>
      <c r="M236" s="48">
        <f ca="1" t="shared" si="1146"/>
        <v>374</v>
      </c>
      <c r="N236" s="48">
        <f ca="1" t="shared" si="1146"/>
        <v>375</v>
      </c>
      <c r="O236" s="79">
        <f ca="1" t="shared" ref="O236:Q236" si="1147">+IF($H236=O$9,L236-$D236,0)</f>
        <v>0</v>
      </c>
      <c r="P236" s="79">
        <f ca="1" t="shared" si="1147"/>
        <v>0</v>
      </c>
      <c r="Q236" s="79">
        <f ca="1" t="shared" si="1147"/>
        <v>5</v>
      </c>
      <c r="R236" s="55">
        <f ca="1" t="shared" ref="R236:T236" si="1148">+IF($H236=R$9,MAX(0,L236-$D236),0)*$AA236</f>
        <v>0</v>
      </c>
      <c r="S236" s="55">
        <f ca="1" t="shared" si="1148"/>
        <v>0</v>
      </c>
      <c r="T236" s="55">
        <f ca="1" t="shared" si="1148"/>
        <v>5</v>
      </c>
      <c r="U236" s="55">
        <f ca="1" t="shared" ref="U236:W236" si="1149">IF($H236=U$9,MAX(I236-L235,0),0)*$AA236</f>
        <v>0</v>
      </c>
      <c r="V236" s="55">
        <f ca="1" t="shared" si="1149"/>
        <v>0</v>
      </c>
      <c r="W236" s="55">
        <f ca="1" t="shared" si="1149"/>
        <v>0</v>
      </c>
      <c r="Y236" s="1"/>
      <c r="AA236" s="119">
        <f ca="1" t="shared" si="16"/>
        <v>1</v>
      </c>
      <c r="AB236" s="36">
        <f ca="1" t="shared" si="17"/>
        <v>3</v>
      </c>
      <c r="AC236" s="118">
        <f ca="1" t="shared" si="18"/>
        <v>1</v>
      </c>
      <c r="AE236" s="1"/>
      <c r="AG236" s="133">
        <f ca="1">VLOOKUP(F236,'Data Sources'!$L$3:$N$6,3,0)</f>
        <v>4</v>
      </c>
      <c r="AH236" s="134">
        <f ca="1">VLOOKUP(F236,'Data Sources'!$L$3:$O$6,4,0)</f>
        <v>1.2</v>
      </c>
      <c r="AI236" s="135">
        <f ca="1" t="shared" si="984"/>
        <v>2.8</v>
      </c>
      <c r="AK236" s="1"/>
      <c r="AU236" s="1"/>
      <c r="AZ236" s="153"/>
      <c r="BA236" s="29"/>
      <c r="BB236" s="1"/>
      <c r="BG236" s="153"/>
      <c r="BH236" s="29"/>
      <c r="BI236" s="1"/>
      <c r="BN236" s="153"/>
      <c r="BO236" s="29"/>
      <c r="BP236" s="1"/>
    </row>
    <row r="237" ht="14.25" customHeight="1" spans="1:68">
      <c r="A237" s="48">
        <f t="shared" si="21"/>
        <v>227</v>
      </c>
      <c r="B237" s="49">
        <f ca="1" t="shared" si="7"/>
        <v>0.116712548033066</v>
      </c>
      <c r="C237" s="49">
        <f ca="1">VLOOKUP(B237,'Data Sources'!$C:$E,3)</f>
        <v>1</v>
      </c>
      <c r="D237" s="59">
        <f ca="1" t="shared" si="8"/>
        <v>371</v>
      </c>
      <c r="E237" s="49">
        <f ca="1" t="shared" si="9"/>
        <v>0.919494064761493</v>
      </c>
      <c r="F237" s="49" t="str">
        <f ca="1">VLOOKUP(E237,'Data Sources'!$J$4:$O$6,3)</f>
        <v>Blended Drink</v>
      </c>
      <c r="G237" s="49">
        <f ca="1">VLOOKUP(E237,'Data Sources'!$J$4:$O$6,4)</f>
        <v>8</v>
      </c>
      <c r="H237" s="54">
        <f ca="1" t="shared" si="10"/>
        <v>2</v>
      </c>
      <c r="I237" s="54">
        <f ca="1" t="shared" ref="I237:K237" si="1150">IF($H237=I$9,MAX(L236,$D237),L236)</f>
        <v>378</v>
      </c>
      <c r="J237" s="54">
        <f ca="1" t="shared" si="1150"/>
        <v>374</v>
      </c>
      <c r="K237" s="54">
        <f ca="1" t="shared" si="1150"/>
        <v>375</v>
      </c>
      <c r="L237" s="48">
        <f ca="1" t="shared" ref="L237:N237" si="1151">IF($H237=L$9,I237+$G237,L236)</f>
        <v>378</v>
      </c>
      <c r="M237" s="48">
        <f ca="1" t="shared" si="1151"/>
        <v>382</v>
      </c>
      <c r="N237" s="48">
        <f ca="1" t="shared" si="1151"/>
        <v>375</v>
      </c>
      <c r="O237" s="79">
        <f ca="1" t="shared" ref="O237:Q237" si="1152">+IF($H237=O$9,L237-$D237,0)</f>
        <v>0</v>
      </c>
      <c r="P237" s="79">
        <f ca="1" t="shared" si="1152"/>
        <v>11</v>
      </c>
      <c r="Q237" s="79">
        <f ca="1" t="shared" si="1152"/>
        <v>0</v>
      </c>
      <c r="R237" s="48">
        <f ca="1" t="shared" ref="R237:T237" si="1153">+IF($H237=R$9,MAX(0,L237-$D237),0)*$AA237</f>
        <v>0</v>
      </c>
      <c r="S237" s="48">
        <f ca="1" t="shared" si="1153"/>
        <v>11</v>
      </c>
      <c r="T237" s="48">
        <f ca="1" t="shared" si="1153"/>
        <v>0</v>
      </c>
      <c r="U237" s="48">
        <f ca="1" t="shared" ref="U237:W237" si="1154">IF($H237=U$9,MAX(I237-L236,0),0)*$AA237</f>
        <v>0</v>
      </c>
      <c r="V237" s="48">
        <f ca="1" t="shared" si="1154"/>
        <v>0</v>
      </c>
      <c r="W237" s="48">
        <f ca="1" t="shared" si="1154"/>
        <v>0</v>
      </c>
      <c r="Y237" s="1"/>
      <c r="AA237" s="119">
        <f ca="1" t="shared" si="16"/>
        <v>1</v>
      </c>
      <c r="AB237" s="36">
        <f ca="1" t="shared" si="17"/>
        <v>2</v>
      </c>
      <c r="AC237" s="118">
        <f ca="1" t="shared" si="18"/>
        <v>1</v>
      </c>
      <c r="AE237" s="1"/>
      <c r="AG237" s="133">
        <f ca="1">VLOOKUP(F237,'Data Sources'!$L$3:$N$6,3,0)</f>
        <v>5</v>
      </c>
      <c r="AH237" s="134">
        <f ca="1">VLOOKUP(F237,'Data Sources'!$L$3:$O$6,4,0)</f>
        <v>1.9</v>
      </c>
      <c r="AI237" s="135">
        <f ca="1" t="shared" si="984"/>
        <v>3.1</v>
      </c>
      <c r="AK237" s="1"/>
      <c r="AU237" s="1"/>
      <c r="AZ237" s="153"/>
      <c r="BA237" s="29"/>
      <c r="BB237" s="1"/>
      <c r="BG237" s="153"/>
      <c r="BH237" s="29"/>
      <c r="BI237" s="1"/>
      <c r="BN237" s="153"/>
      <c r="BO237" s="29"/>
      <c r="BP237" s="1"/>
    </row>
    <row r="238" ht="14.25" customHeight="1" spans="1:68">
      <c r="A238" s="55">
        <f t="shared" si="21"/>
        <v>228</v>
      </c>
      <c r="B238" s="56">
        <f ca="1" t="shared" si="7"/>
        <v>0.830409849789429</v>
      </c>
      <c r="C238" s="56">
        <f ca="1">VLOOKUP(B238,'Data Sources'!$C:$E,3)</f>
        <v>2</v>
      </c>
      <c r="D238" s="57">
        <f ca="1" t="shared" si="8"/>
        <v>373</v>
      </c>
      <c r="E238" s="56">
        <f ca="1" t="shared" si="9"/>
        <v>0.64029074545777</v>
      </c>
      <c r="F238" s="56" t="str">
        <f ca="1">VLOOKUP(E238,'Data Sources'!$J$4:$O$6,3)</f>
        <v>Cold Coffee</v>
      </c>
      <c r="G238" s="56">
        <f ca="1">VLOOKUP(E238,'Data Sources'!$J$4:$O$6,4)</f>
        <v>5</v>
      </c>
      <c r="H238" s="58">
        <f ca="1" t="shared" si="10"/>
        <v>3</v>
      </c>
      <c r="I238" s="58">
        <f ca="1" t="shared" ref="I238:K238" si="1155">IF($H238=I$9,MAX(L237,$D238),L237)</f>
        <v>378</v>
      </c>
      <c r="J238" s="58">
        <f ca="1" t="shared" si="1155"/>
        <v>382</v>
      </c>
      <c r="K238" s="58">
        <f ca="1" t="shared" si="1155"/>
        <v>375</v>
      </c>
      <c r="L238" s="48">
        <f ca="1" t="shared" ref="L238:N238" si="1156">IF($H238=L$9,I238+$G238,L237)</f>
        <v>378</v>
      </c>
      <c r="M238" s="48">
        <f ca="1" t="shared" si="1156"/>
        <v>382</v>
      </c>
      <c r="N238" s="48">
        <f ca="1" t="shared" si="1156"/>
        <v>380</v>
      </c>
      <c r="O238" s="79">
        <f ca="1" t="shared" ref="O238:Q238" si="1157">+IF($H238=O$9,L238-$D238,0)</f>
        <v>0</v>
      </c>
      <c r="P238" s="79">
        <f ca="1" t="shared" si="1157"/>
        <v>0</v>
      </c>
      <c r="Q238" s="79">
        <f ca="1" t="shared" si="1157"/>
        <v>7</v>
      </c>
      <c r="R238" s="55">
        <f ca="1" t="shared" ref="R238:T238" si="1158">+IF($H238=R$9,MAX(0,L238-$D238),0)*$AA238</f>
        <v>0</v>
      </c>
      <c r="S238" s="55">
        <f ca="1" t="shared" si="1158"/>
        <v>0</v>
      </c>
      <c r="T238" s="55">
        <f ca="1" t="shared" si="1158"/>
        <v>7</v>
      </c>
      <c r="U238" s="55">
        <f ca="1" t="shared" ref="U238:W238" si="1159">IF($H238=U$9,MAX(I238-L237,0),0)*$AA238</f>
        <v>0</v>
      </c>
      <c r="V238" s="55">
        <f ca="1" t="shared" si="1159"/>
        <v>0</v>
      </c>
      <c r="W238" s="55">
        <f ca="1" t="shared" si="1159"/>
        <v>0</v>
      </c>
      <c r="Y238" s="1"/>
      <c r="AA238" s="119">
        <f ca="1" t="shared" si="16"/>
        <v>1</v>
      </c>
      <c r="AB238" s="36">
        <f ca="1" t="shared" si="17"/>
        <v>3</v>
      </c>
      <c r="AC238" s="118">
        <f ca="1" t="shared" si="18"/>
        <v>1</v>
      </c>
      <c r="AE238" s="1"/>
      <c r="AG238" s="133">
        <f ca="1">VLOOKUP(F238,'Data Sources'!$L$3:$N$6,3,0)</f>
        <v>4</v>
      </c>
      <c r="AH238" s="134">
        <f ca="1">VLOOKUP(F238,'Data Sources'!$L$3:$O$6,4,0)</f>
        <v>1</v>
      </c>
      <c r="AI238" s="135">
        <f ca="1" t="shared" si="984"/>
        <v>3</v>
      </c>
      <c r="AK238" s="1"/>
      <c r="AU238" s="1"/>
      <c r="AZ238" s="153"/>
      <c r="BA238" s="29"/>
      <c r="BB238" s="1"/>
      <c r="BG238" s="153"/>
      <c r="BH238" s="29"/>
      <c r="BI238" s="1"/>
      <c r="BN238" s="153"/>
      <c r="BO238" s="29"/>
      <c r="BP238" s="1"/>
    </row>
    <row r="239" ht="14.25" customHeight="1" spans="1:68">
      <c r="A239" s="48">
        <f t="shared" si="21"/>
        <v>229</v>
      </c>
      <c r="B239" s="49">
        <f ca="1" t="shared" si="7"/>
        <v>0.795292650546306</v>
      </c>
      <c r="C239" s="49">
        <f ca="1">VLOOKUP(B239,'Data Sources'!$C:$E,3)</f>
        <v>2</v>
      </c>
      <c r="D239" s="59">
        <f ca="1" t="shared" si="8"/>
        <v>375</v>
      </c>
      <c r="E239" s="49">
        <f ca="1" t="shared" si="9"/>
        <v>0.595605530818644</v>
      </c>
      <c r="F239" s="49" t="str">
        <f ca="1">VLOOKUP(E239,'Data Sources'!$J$4:$O$6,3)</f>
        <v>Cold Coffee</v>
      </c>
      <c r="G239" s="49">
        <f ca="1">VLOOKUP(E239,'Data Sources'!$J$4:$O$6,4)</f>
        <v>5</v>
      </c>
      <c r="H239" s="54">
        <f ca="1" t="shared" si="10"/>
        <v>1</v>
      </c>
      <c r="I239" s="54">
        <f ca="1" t="shared" ref="I239:K239" si="1160">IF($H239=I$9,MAX(L238,$D239),L238)</f>
        <v>378</v>
      </c>
      <c r="J239" s="54">
        <f ca="1" t="shared" si="1160"/>
        <v>382</v>
      </c>
      <c r="K239" s="54">
        <f ca="1" t="shared" si="1160"/>
        <v>380</v>
      </c>
      <c r="L239" s="48">
        <f ca="1" t="shared" ref="L239:N239" si="1161">IF($H239=L$9,I239+$G239,L238)</f>
        <v>383</v>
      </c>
      <c r="M239" s="48">
        <f ca="1" t="shared" si="1161"/>
        <v>382</v>
      </c>
      <c r="N239" s="48">
        <f ca="1" t="shared" si="1161"/>
        <v>380</v>
      </c>
      <c r="O239" s="79">
        <f ca="1" t="shared" ref="O239:Q239" si="1162">+IF($H239=O$9,L239-$D239,0)</f>
        <v>8</v>
      </c>
      <c r="P239" s="79">
        <f ca="1" t="shared" si="1162"/>
        <v>0</v>
      </c>
      <c r="Q239" s="79">
        <f ca="1" t="shared" si="1162"/>
        <v>0</v>
      </c>
      <c r="R239" s="48">
        <f ca="1" t="shared" ref="R239:T239" si="1163">+IF($H239=R$9,MAX(0,L239-$D239),0)*$AA239</f>
        <v>8</v>
      </c>
      <c r="S239" s="48">
        <f ca="1" t="shared" si="1163"/>
        <v>0</v>
      </c>
      <c r="T239" s="48">
        <f ca="1" t="shared" si="1163"/>
        <v>0</v>
      </c>
      <c r="U239" s="48">
        <f ca="1" t="shared" ref="U239:W239" si="1164">IF($H239=U$9,MAX(I239-L238,0),0)*$AA239</f>
        <v>0</v>
      </c>
      <c r="V239" s="48">
        <f ca="1" t="shared" si="1164"/>
        <v>0</v>
      </c>
      <c r="W239" s="48">
        <f ca="1" t="shared" si="1164"/>
        <v>0</v>
      </c>
      <c r="Y239" s="1"/>
      <c r="AA239" s="119">
        <f ca="1" t="shared" si="16"/>
        <v>1</v>
      </c>
      <c r="AB239" s="36">
        <f ca="1" t="shared" si="17"/>
        <v>1</v>
      </c>
      <c r="AC239" s="118">
        <f ca="1" t="shared" si="18"/>
        <v>1</v>
      </c>
      <c r="AE239" s="1"/>
      <c r="AG239" s="133">
        <f ca="1">VLOOKUP(F239,'Data Sources'!$L$3:$N$6,3,0)</f>
        <v>4</v>
      </c>
      <c r="AH239" s="134">
        <f ca="1">VLOOKUP(F239,'Data Sources'!$L$3:$O$6,4,0)</f>
        <v>1</v>
      </c>
      <c r="AI239" s="135">
        <f ca="1" t="shared" si="984"/>
        <v>3</v>
      </c>
      <c r="AK239" s="1"/>
      <c r="AU239" s="1"/>
      <c r="AZ239" s="153"/>
      <c r="BA239" s="29"/>
      <c r="BB239" s="1"/>
      <c r="BG239" s="153"/>
      <c r="BH239" s="29"/>
      <c r="BI239" s="1"/>
      <c r="BN239" s="153"/>
      <c r="BO239" s="29"/>
      <c r="BP239" s="1"/>
    </row>
    <row r="240" ht="14.25" customHeight="1" spans="1:68">
      <c r="A240" s="55">
        <f t="shared" si="21"/>
        <v>230</v>
      </c>
      <c r="B240" s="56">
        <f ca="1" t="shared" si="7"/>
        <v>0.853489403468566</v>
      </c>
      <c r="C240" s="56">
        <f ca="1">VLOOKUP(B240,'Data Sources'!$C:$E,3)</f>
        <v>3</v>
      </c>
      <c r="D240" s="57">
        <f ca="1" t="shared" si="8"/>
        <v>378</v>
      </c>
      <c r="E240" s="56">
        <f ca="1" t="shared" si="9"/>
        <v>0.841146898408405</v>
      </c>
      <c r="F240" s="56" t="str">
        <f ca="1">VLOOKUP(E240,'Data Sources'!$J$4:$O$6,3)</f>
        <v>Blended Drink</v>
      </c>
      <c r="G240" s="56">
        <f ca="1">VLOOKUP(E240,'Data Sources'!$J$4:$O$6,4)</f>
        <v>8</v>
      </c>
      <c r="H240" s="58">
        <f ca="1" t="shared" si="10"/>
        <v>3</v>
      </c>
      <c r="I240" s="58">
        <f ca="1" t="shared" ref="I240:K240" si="1165">IF($H240=I$9,MAX(L239,$D240),L239)</f>
        <v>383</v>
      </c>
      <c r="J240" s="58">
        <f ca="1" t="shared" si="1165"/>
        <v>382</v>
      </c>
      <c r="K240" s="58">
        <f ca="1" t="shared" si="1165"/>
        <v>380</v>
      </c>
      <c r="L240" s="48">
        <f ca="1" t="shared" ref="L240:N240" si="1166">IF($H240=L$9,I240+$G240,L239)</f>
        <v>383</v>
      </c>
      <c r="M240" s="48">
        <f ca="1" t="shared" si="1166"/>
        <v>382</v>
      </c>
      <c r="N240" s="48">
        <f ca="1" t="shared" si="1166"/>
        <v>388</v>
      </c>
      <c r="O240" s="79">
        <f ca="1" t="shared" ref="O240:Q240" si="1167">+IF($H240=O$9,L240-$D240,0)</f>
        <v>0</v>
      </c>
      <c r="P240" s="79">
        <f ca="1" t="shared" si="1167"/>
        <v>0</v>
      </c>
      <c r="Q240" s="79">
        <f ca="1" t="shared" si="1167"/>
        <v>10</v>
      </c>
      <c r="R240" s="55">
        <f ca="1" t="shared" ref="R240:T240" si="1168">+IF($H240=R$9,MAX(0,L240-$D240),0)*$AA240</f>
        <v>0</v>
      </c>
      <c r="S240" s="55">
        <f ca="1" t="shared" si="1168"/>
        <v>0</v>
      </c>
      <c r="T240" s="55">
        <f ca="1" t="shared" si="1168"/>
        <v>10</v>
      </c>
      <c r="U240" s="55">
        <f ca="1" t="shared" ref="U240:W240" si="1169">IF($H240=U$9,MAX(I240-L239,0),0)*$AA240</f>
        <v>0</v>
      </c>
      <c r="V240" s="55">
        <f ca="1" t="shared" si="1169"/>
        <v>0</v>
      </c>
      <c r="W240" s="55">
        <f ca="1" t="shared" si="1169"/>
        <v>0</v>
      </c>
      <c r="Y240" s="1"/>
      <c r="AA240" s="119">
        <f ca="1" t="shared" si="16"/>
        <v>1</v>
      </c>
      <c r="AB240" s="36">
        <f ca="1" t="shared" si="17"/>
        <v>3</v>
      </c>
      <c r="AC240" s="118">
        <f ca="1" t="shared" si="18"/>
        <v>1</v>
      </c>
      <c r="AE240" s="1"/>
      <c r="AG240" s="133">
        <f ca="1">VLOOKUP(F240,'Data Sources'!$L$3:$N$6,3,0)</f>
        <v>5</v>
      </c>
      <c r="AH240" s="134">
        <f ca="1">VLOOKUP(F240,'Data Sources'!$L$3:$O$6,4,0)</f>
        <v>1.9</v>
      </c>
      <c r="AI240" s="135">
        <f ca="1" t="shared" si="984"/>
        <v>3.1</v>
      </c>
      <c r="AK240" s="1"/>
      <c r="AU240" s="1"/>
      <c r="AZ240" s="153"/>
      <c r="BA240" s="29"/>
      <c r="BB240" s="1"/>
      <c r="BG240" s="153"/>
      <c r="BH240" s="29"/>
      <c r="BI240" s="1"/>
      <c r="BN240" s="153"/>
      <c r="BO240" s="29"/>
      <c r="BP240" s="1"/>
    </row>
    <row r="241" ht="14.25" customHeight="1" spans="1:68">
      <c r="A241" s="48">
        <f t="shared" si="21"/>
        <v>231</v>
      </c>
      <c r="B241" s="49">
        <f ca="1" t="shared" si="7"/>
        <v>0.859630065471861</v>
      </c>
      <c r="C241" s="49">
        <f ca="1">VLOOKUP(B241,'Data Sources'!$C:$E,3)</f>
        <v>3</v>
      </c>
      <c r="D241" s="59">
        <f ca="1" t="shared" si="8"/>
        <v>381</v>
      </c>
      <c r="E241" s="49">
        <f ca="1" t="shared" si="9"/>
        <v>0.535826042294951</v>
      </c>
      <c r="F241" s="49" t="str">
        <f ca="1">VLOOKUP(E241,'Data Sources'!$J$4:$O$6,3)</f>
        <v>Cold Coffee</v>
      </c>
      <c r="G241" s="49">
        <f ca="1">VLOOKUP(E241,'Data Sources'!$J$4:$O$6,4)</f>
        <v>5</v>
      </c>
      <c r="H241" s="54">
        <f ca="1" t="shared" si="10"/>
        <v>2</v>
      </c>
      <c r="I241" s="54">
        <f ca="1" t="shared" ref="I241:K241" si="1170">IF($H241=I$9,MAX(L240,$D241),L240)</f>
        <v>383</v>
      </c>
      <c r="J241" s="54">
        <f ca="1" t="shared" si="1170"/>
        <v>382</v>
      </c>
      <c r="K241" s="54">
        <f ca="1" t="shared" si="1170"/>
        <v>388</v>
      </c>
      <c r="L241" s="48">
        <f ca="1" t="shared" ref="L241:N241" si="1171">IF($H241=L$9,I241+$G241,L240)</f>
        <v>383</v>
      </c>
      <c r="M241" s="48">
        <f ca="1" t="shared" si="1171"/>
        <v>387</v>
      </c>
      <c r="N241" s="48">
        <f ca="1" t="shared" si="1171"/>
        <v>388</v>
      </c>
      <c r="O241" s="79">
        <f ca="1" t="shared" ref="O241:Q241" si="1172">+IF($H241=O$9,L241-$D241,0)</f>
        <v>0</v>
      </c>
      <c r="P241" s="79">
        <f ca="1" t="shared" si="1172"/>
        <v>6</v>
      </c>
      <c r="Q241" s="79">
        <f ca="1" t="shared" si="1172"/>
        <v>0</v>
      </c>
      <c r="R241" s="48">
        <f ca="1" t="shared" ref="R241:T241" si="1173">+IF($H241=R$9,MAX(0,L241-$D241),0)*$AA241</f>
        <v>0</v>
      </c>
      <c r="S241" s="48">
        <f ca="1" t="shared" si="1173"/>
        <v>6</v>
      </c>
      <c r="T241" s="48">
        <f ca="1" t="shared" si="1173"/>
        <v>0</v>
      </c>
      <c r="U241" s="48">
        <f ca="1" t="shared" ref="U241:W241" si="1174">IF($H241=U$9,MAX(I241-L240,0),0)*$AA241</f>
        <v>0</v>
      </c>
      <c r="V241" s="48">
        <f ca="1" t="shared" si="1174"/>
        <v>0</v>
      </c>
      <c r="W241" s="48">
        <f ca="1" t="shared" si="1174"/>
        <v>0</v>
      </c>
      <c r="Y241" s="1"/>
      <c r="AA241" s="119">
        <f ca="1" t="shared" si="16"/>
        <v>1</v>
      </c>
      <c r="AB241" s="36">
        <f ca="1" t="shared" si="17"/>
        <v>2</v>
      </c>
      <c r="AC241" s="118">
        <f ca="1" t="shared" si="18"/>
        <v>1</v>
      </c>
      <c r="AE241" s="1"/>
      <c r="AG241" s="133">
        <f ca="1">VLOOKUP(F241,'Data Sources'!$L$3:$N$6,3,0)</f>
        <v>4</v>
      </c>
      <c r="AH241" s="134">
        <f ca="1">VLOOKUP(F241,'Data Sources'!$L$3:$O$6,4,0)</f>
        <v>1</v>
      </c>
      <c r="AI241" s="135">
        <f ca="1" t="shared" si="984"/>
        <v>3</v>
      </c>
      <c r="AK241" s="1"/>
      <c r="AU241" s="1"/>
      <c r="AZ241" s="153"/>
      <c r="BA241" s="29"/>
      <c r="BB241" s="1"/>
      <c r="BG241" s="153"/>
      <c r="BH241" s="29"/>
      <c r="BI241" s="1"/>
      <c r="BN241" s="153"/>
      <c r="BO241" s="29"/>
      <c r="BP241" s="1"/>
    </row>
    <row r="242" ht="14.25" customHeight="1" spans="1:68">
      <c r="A242" s="55">
        <f t="shared" si="21"/>
        <v>232</v>
      </c>
      <c r="B242" s="56">
        <f ca="1" t="shared" si="7"/>
        <v>0.548185877743429</v>
      </c>
      <c r="C242" s="56">
        <f ca="1">VLOOKUP(B242,'Data Sources'!$C:$E,3)</f>
        <v>2</v>
      </c>
      <c r="D242" s="57">
        <f ca="1" t="shared" si="8"/>
        <v>383</v>
      </c>
      <c r="E242" s="56">
        <f ca="1" t="shared" si="9"/>
        <v>0.555437470041141</v>
      </c>
      <c r="F242" s="56" t="str">
        <f ca="1">VLOOKUP(E242,'Data Sources'!$J$4:$O$6,3)</f>
        <v>Cold Coffee</v>
      </c>
      <c r="G242" s="56">
        <f ca="1">VLOOKUP(E242,'Data Sources'!$J$4:$O$6,4)</f>
        <v>5</v>
      </c>
      <c r="H242" s="58">
        <f ca="1" t="shared" si="10"/>
        <v>1</v>
      </c>
      <c r="I242" s="58">
        <f ca="1" t="shared" ref="I242:K242" si="1175">IF($H242=I$9,MAX(L241,$D242),L241)</f>
        <v>383</v>
      </c>
      <c r="J242" s="58">
        <f ca="1" t="shared" si="1175"/>
        <v>387</v>
      </c>
      <c r="K242" s="58">
        <f ca="1" t="shared" si="1175"/>
        <v>388</v>
      </c>
      <c r="L242" s="48">
        <f ca="1" t="shared" ref="L242:N242" si="1176">IF($H242=L$9,I242+$G242,L241)</f>
        <v>388</v>
      </c>
      <c r="M242" s="48">
        <f ca="1" t="shared" si="1176"/>
        <v>387</v>
      </c>
      <c r="N242" s="48">
        <f ca="1" t="shared" si="1176"/>
        <v>388</v>
      </c>
      <c r="O242" s="79">
        <f ca="1" t="shared" ref="O242:Q242" si="1177">+IF($H242=O$9,L242-$D242,0)</f>
        <v>5</v>
      </c>
      <c r="P242" s="79">
        <f ca="1" t="shared" si="1177"/>
        <v>0</v>
      </c>
      <c r="Q242" s="79">
        <f ca="1" t="shared" si="1177"/>
        <v>0</v>
      </c>
      <c r="R242" s="55">
        <f ca="1" t="shared" ref="R242:T242" si="1178">+IF($H242=R$9,MAX(0,L242-$D242),0)*$AA242</f>
        <v>5</v>
      </c>
      <c r="S242" s="55">
        <f ca="1" t="shared" si="1178"/>
        <v>0</v>
      </c>
      <c r="T242" s="55">
        <f ca="1" t="shared" si="1178"/>
        <v>0</v>
      </c>
      <c r="U242" s="55">
        <f ca="1" t="shared" ref="U242:W242" si="1179">IF($H242=U$9,MAX(I242-L241,0),0)*$AA242</f>
        <v>0</v>
      </c>
      <c r="V242" s="55">
        <f ca="1" t="shared" si="1179"/>
        <v>0</v>
      </c>
      <c r="W242" s="55">
        <f ca="1" t="shared" si="1179"/>
        <v>0</v>
      </c>
      <c r="Y242" s="1"/>
      <c r="AA242" s="119">
        <f ca="1" t="shared" si="16"/>
        <v>1</v>
      </c>
      <c r="AB242" s="36">
        <f ca="1" t="shared" si="17"/>
        <v>1</v>
      </c>
      <c r="AC242" s="118">
        <f ca="1" t="shared" si="18"/>
        <v>1</v>
      </c>
      <c r="AE242" s="1"/>
      <c r="AG242" s="133">
        <f ca="1">VLOOKUP(F242,'Data Sources'!$L$3:$N$6,3,0)</f>
        <v>4</v>
      </c>
      <c r="AH242" s="134">
        <f ca="1">VLOOKUP(F242,'Data Sources'!$L$3:$O$6,4,0)</f>
        <v>1</v>
      </c>
      <c r="AI242" s="135">
        <f ca="1" t="shared" si="984"/>
        <v>3</v>
      </c>
      <c r="AK242" s="1"/>
      <c r="AU242" s="1"/>
      <c r="AZ242" s="153"/>
      <c r="BA242" s="29"/>
      <c r="BB242" s="1"/>
      <c r="BG242" s="153"/>
      <c r="BH242" s="29"/>
      <c r="BI242" s="1"/>
      <c r="BN242" s="153"/>
      <c r="BO242" s="29"/>
      <c r="BP242" s="1"/>
    </row>
    <row r="243" ht="14.25" customHeight="1" spans="1:68">
      <c r="A243" s="48">
        <f t="shared" si="21"/>
        <v>233</v>
      </c>
      <c r="B243" s="49">
        <f ca="1" t="shared" si="7"/>
        <v>0.200709017942693</v>
      </c>
      <c r="C243" s="49">
        <f ca="1">VLOOKUP(B243,'Data Sources'!$C:$E,3)</f>
        <v>1</v>
      </c>
      <c r="D243" s="59">
        <f ca="1" t="shared" si="8"/>
        <v>384</v>
      </c>
      <c r="E243" s="49">
        <f ca="1" t="shared" si="9"/>
        <v>0.901358629339055</v>
      </c>
      <c r="F243" s="49" t="str">
        <f ca="1">VLOOKUP(E243,'Data Sources'!$J$4:$O$6,3)</f>
        <v>Blended Drink</v>
      </c>
      <c r="G243" s="49">
        <f ca="1">VLOOKUP(E243,'Data Sources'!$J$4:$O$6,4)</f>
        <v>8</v>
      </c>
      <c r="H243" s="54">
        <f ca="1" t="shared" si="10"/>
        <v>2</v>
      </c>
      <c r="I243" s="54">
        <f ca="1" t="shared" ref="I243:K243" si="1180">IF($H243=I$9,MAX(L242,$D243),L242)</f>
        <v>388</v>
      </c>
      <c r="J243" s="54">
        <f ca="1" t="shared" si="1180"/>
        <v>387</v>
      </c>
      <c r="K243" s="54">
        <f ca="1" t="shared" si="1180"/>
        <v>388</v>
      </c>
      <c r="L243" s="48">
        <f ca="1" t="shared" ref="L243:N243" si="1181">IF($H243=L$9,I243+$G243,L242)</f>
        <v>388</v>
      </c>
      <c r="M243" s="48">
        <f ca="1" t="shared" si="1181"/>
        <v>395</v>
      </c>
      <c r="N243" s="48">
        <f ca="1" t="shared" si="1181"/>
        <v>388</v>
      </c>
      <c r="O243" s="79">
        <f ca="1" t="shared" ref="O243:Q243" si="1182">+IF($H243=O$9,L243-$D243,0)</f>
        <v>0</v>
      </c>
      <c r="P243" s="79">
        <f ca="1" t="shared" si="1182"/>
        <v>11</v>
      </c>
      <c r="Q243" s="79">
        <f ca="1" t="shared" si="1182"/>
        <v>0</v>
      </c>
      <c r="R243" s="48">
        <f ca="1" t="shared" ref="R243:T243" si="1183">+IF($H243=R$9,MAX(0,L243-$D243),0)*$AA243</f>
        <v>0</v>
      </c>
      <c r="S243" s="48">
        <f ca="1" t="shared" si="1183"/>
        <v>11</v>
      </c>
      <c r="T243" s="48">
        <f ca="1" t="shared" si="1183"/>
        <v>0</v>
      </c>
      <c r="U243" s="48">
        <f ca="1" t="shared" ref="U243:W243" si="1184">IF($H243=U$9,MAX(I243-L242,0),0)*$AA243</f>
        <v>0</v>
      </c>
      <c r="V243" s="48">
        <f ca="1" t="shared" si="1184"/>
        <v>0</v>
      </c>
      <c r="W243" s="48">
        <f ca="1" t="shared" si="1184"/>
        <v>0</v>
      </c>
      <c r="Y243" s="1"/>
      <c r="AA243" s="119">
        <f ca="1" t="shared" si="16"/>
        <v>1</v>
      </c>
      <c r="AB243" s="36">
        <f ca="1" t="shared" si="17"/>
        <v>2</v>
      </c>
      <c r="AC243" s="118">
        <f ca="1" t="shared" si="18"/>
        <v>1</v>
      </c>
      <c r="AE243" s="1"/>
      <c r="AG243" s="133">
        <f ca="1">VLOOKUP(F243,'Data Sources'!$L$3:$N$6,3,0)</f>
        <v>5</v>
      </c>
      <c r="AH243" s="134">
        <f ca="1">VLOOKUP(F243,'Data Sources'!$L$3:$O$6,4,0)</f>
        <v>1.9</v>
      </c>
      <c r="AI243" s="135">
        <f ca="1" t="shared" si="984"/>
        <v>3.1</v>
      </c>
      <c r="AK243" s="1"/>
      <c r="AU243" s="1"/>
      <c r="AZ243" s="153"/>
      <c r="BA243" s="29"/>
      <c r="BB243" s="1"/>
      <c r="BG243" s="153"/>
      <c r="BH243" s="29"/>
      <c r="BI243" s="1"/>
      <c r="BN243" s="153"/>
      <c r="BO243" s="29"/>
      <c r="BP243" s="1"/>
    </row>
    <row r="244" ht="14.25" customHeight="1" spans="1:68">
      <c r="A244" s="55">
        <f t="shared" si="21"/>
        <v>234</v>
      </c>
      <c r="B244" s="56">
        <f ca="1" t="shared" si="7"/>
        <v>0.582698136117215</v>
      </c>
      <c r="C244" s="56">
        <f ca="1">VLOOKUP(B244,'Data Sources'!$C:$E,3)</f>
        <v>2</v>
      </c>
      <c r="D244" s="57">
        <f ca="1" t="shared" si="8"/>
        <v>386</v>
      </c>
      <c r="E244" s="56">
        <f ca="1" t="shared" si="9"/>
        <v>0.543811273352784</v>
      </c>
      <c r="F244" s="56" t="str">
        <f ca="1">VLOOKUP(E244,'Data Sources'!$J$4:$O$6,3)</f>
        <v>Cold Coffee</v>
      </c>
      <c r="G244" s="56">
        <f ca="1">VLOOKUP(E244,'Data Sources'!$J$4:$O$6,4)</f>
        <v>5</v>
      </c>
      <c r="H244" s="58">
        <f ca="1" t="shared" si="10"/>
        <v>1</v>
      </c>
      <c r="I244" s="58">
        <f ca="1" t="shared" ref="I244:K244" si="1185">IF($H244=I$9,MAX(L243,$D244),L243)</f>
        <v>388</v>
      </c>
      <c r="J244" s="58">
        <f ca="1" t="shared" si="1185"/>
        <v>395</v>
      </c>
      <c r="K244" s="58">
        <f ca="1" t="shared" si="1185"/>
        <v>388</v>
      </c>
      <c r="L244" s="48">
        <f ca="1" t="shared" ref="L244:N244" si="1186">IF($H244=L$9,I244+$G244,L243)</f>
        <v>393</v>
      </c>
      <c r="M244" s="48">
        <f ca="1" t="shared" si="1186"/>
        <v>395</v>
      </c>
      <c r="N244" s="48">
        <f ca="1" t="shared" si="1186"/>
        <v>388</v>
      </c>
      <c r="O244" s="79">
        <f ca="1" t="shared" ref="O244:Q244" si="1187">+IF($H244=O$9,L244-$D244,0)</f>
        <v>7</v>
      </c>
      <c r="P244" s="79">
        <f ca="1" t="shared" si="1187"/>
        <v>0</v>
      </c>
      <c r="Q244" s="79">
        <f ca="1" t="shared" si="1187"/>
        <v>0</v>
      </c>
      <c r="R244" s="55">
        <f ca="1" t="shared" ref="R244:T244" si="1188">+IF($H244=R$9,MAX(0,L244-$D244),0)*$AA244</f>
        <v>7</v>
      </c>
      <c r="S244" s="55">
        <f ca="1" t="shared" si="1188"/>
        <v>0</v>
      </c>
      <c r="T244" s="55">
        <f ca="1" t="shared" si="1188"/>
        <v>0</v>
      </c>
      <c r="U244" s="55">
        <f ca="1" t="shared" ref="U244:W244" si="1189">IF($H244=U$9,MAX(I244-L243,0),0)*$AA244</f>
        <v>0</v>
      </c>
      <c r="V244" s="55">
        <f ca="1" t="shared" si="1189"/>
        <v>0</v>
      </c>
      <c r="W244" s="55">
        <f ca="1" t="shared" si="1189"/>
        <v>0</v>
      </c>
      <c r="Y244" s="1"/>
      <c r="AA244" s="119">
        <f ca="1" t="shared" si="16"/>
        <v>1</v>
      </c>
      <c r="AB244" s="36">
        <f ca="1" t="shared" si="17"/>
        <v>1</v>
      </c>
      <c r="AC244" s="118">
        <f ca="1" t="shared" si="18"/>
        <v>1</v>
      </c>
      <c r="AE244" s="1"/>
      <c r="AG244" s="133">
        <f ca="1">VLOOKUP(F244,'Data Sources'!$L$3:$N$6,3,0)</f>
        <v>4</v>
      </c>
      <c r="AH244" s="134">
        <f ca="1">VLOOKUP(F244,'Data Sources'!$L$3:$O$6,4,0)</f>
        <v>1</v>
      </c>
      <c r="AI244" s="135">
        <f ca="1" t="shared" si="984"/>
        <v>3</v>
      </c>
      <c r="AK244" s="1"/>
      <c r="AU244" s="1"/>
      <c r="AZ244" s="153"/>
      <c r="BA244" s="29"/>
      <c r="BB244" s="1"/>
      <c r="BG244" s="153"/>
      <c r="BH244" s="29"/>
      <c r="BI244" s="1"/>
      <c r="BN244" s="153"/>
      <c r="BO244" s="29"/>
      <c r="BP244" s="1"/>
    </row>
    <row r="245" ht="14.25" customHeight="1" spans="1:68">
      <c r="A245" s="48">
        <f t="shared" si="21"/>
        <v>235</v>
      </c>
      <c r="B245" s="49">
        <f ca="1" t="shared" si="7"/>
        <v>0.810501876763818</v>
      </c>
      <c r="C245" s="49">
        <f ca="1">VLOOKUP(B245,'Data Sources'!$C:$E,3)</f>
        <v>2</v>
      </c>
      <c r="D245" s="59">
        <f ca="1" t="shared" si="8"/>
        <v>388</v>
      </c>
      <c r="E245" s="49">
        <f ca="1" t="shared" si="9"/>
        <v>0.96235902312414</v>
      </c>
      <c r="F245" s="49" t="str">
        <f ca="1">VLOOKUP(E245,'Data Sources'!$J$4:$O$6,3)</f>
        <v>Blended Drink</v>
      </c>
      <c r="G245" s="49">
        <f ca="1">VLOOKUP(E245,'Data Sources'!$J$4:$O$6,4)</f>
        <v>8</v>
      </c>
      <c r="H245" s="54">
        <f ca="1" t="shared" si="10"/>
        <v>3</v>
      </c>
      <c r="I245" s="54">
        <f ca="1" t="shared" ref="I245:K245" si="1190">IF($H245=I$9,MAX(L244,$D245),L244)</f>
        <v>393</v>
      </c>
      <c r="J245" s="54">
        <f ca="1" t="shared" si="1190"/>
        <v>395</v>
      </c>
      <c r="K245" s="54">
        <f ca="1" t="shared" si="1190"/>
        <v>388</v>
      </c>
      <c r="L245" s="48">
        <f ca="1" t="shared" ref="L245:N245" si="1191">IF($H245=L$9,I245+$G245,L244)</f>
        <v>393</v>
      </c>
      <c r="M245" s="48">
        <f ca="1" t="shared" si="1191"/>
        <v>395</v>
      </c>
      <c r="N245" s="48">
        <f ca="1" t="shared" si="1191"/>
        <v>396</v>
      </c>
      <c r="O245" s="79">
        <f ca="1" t="shared" ref="O245:Q245" si="1192">+IF($H245=O$9,L245-$D245,0)</f>
        <v>0</v>
      </c>
      <c r="P245" s="79">
        <f ca="1" t="shared" si="1192"/>
        <v>0</v>
      </c>
      <c r="Q245" s="79">
        <f ca="1" t="shared" si="1192"/>
        <v>8</v>
      </c>
      <c r="R245" s="48">
        <f ca="1" t="shared" ref="R245:T245" si="1193">+IF($H245=R$9,MAX(0,L245-$D245),0)*$AA245</f>
        <v>0</v>
      </c>
      <c r="S245" s="48">
        <f ca="1" t="shared" si="1193"/>
        <v>0</v>
      </c>
      <c r="T245" s="48">
        <f ca="1" t="shared" si="1193"/>
        <v>8</v>
      </c>
      <c r="U245" s="48">
        <f ca="1" t="shared" ref="U245:W245" si="1194">IF($H245=U$9,MAX(I245-L244,0),0)*$AA245</f>
        <v>0</v>
      </c>
      <c r="V245" s="48">
        <f ca="1" t="shared" si="1194"/>
        <v>0</v>
      </c>
      <c r="W245" s="48">
        <f ca="1" t="shared" si="1194"/>
        <v>0</v>
      </c>
      <c r="Y245" s="1"/>
      <c r="AA245" s="119">
        <f ca="1" t="shared" si="16"/>
        <v>1</v>
      </c>
      <c r="AB245" s="36">
        <f ca="1" t="shared" si="17"/>
        <v>3</v>
      </c>
      <c r="AC245" s="118">
        <f ca="1" t="shared" si="18"/>
        <v>1</v>
      </c>
      <c r="AE245" s="1"/>
      <c r="AG245" s="133">
        <f ca="1">VLOOKUP(F245,'Data Sources'!$L$3:$N$6,3,0)</f>
        <v>5</v>
      </c>
      <c r="AH245" s="134">
        <f ca="1">VLOOKUP(F245,'Data Sources'!$L$3:$O$6,4,0)</f>
        <v>1.9</v>
      </c>
      <c r="AI245" s="135">
        <f ca="1" t="shared" si="984"/>
        <v>3.1</v>
      </c>
      <c r="AK245" s="1"/>
      <c r="AU245" s="1"/>
      <c r="AZ245" s="153"/>
      <c r="BA245" s="29"/>
      <c r="BB245" s="1"/>
      <c r="BG245" s="153"/>
      <c r="BH245" s="29"/>
      <c r="BI245" s="1"/>
      <c r="BN245" s="153"/>
      <c r="BO245" s="29"/>
      <c r="BP245" s="1"/>
    </row>
    <row r="246" ht="14.25" customHeight="1" spans="1:68">
      <c r="A246" s="55">
        <f t="shared" si="21"/>
        <v>236</v>
      </c>
      <c r="B246" s="56">
        <f ca="1" t="shared" si="7"/>
        <v>0.795774614281771</v>
      </c>
      <c r="C246" s="56">
        <f ca="1">VLOOKUP(B246,'Data Sources'!$C:$E,3)</f>
        <v>2</v>
      </c>
      <c r="D246" s="57">
        <f ca="1" t="shared" si="8"/>
        <v>390</v>
      </c>
      <c r="E246" s="56">
        <f ca="1" t="shared" si="9"/>
        <v>0.570413049493753</v>
      </c>
      <c r="F246" s="56" t="str">
        <f ca="1">VLOOKUP(E246,'Data Sources'!$J$4:$O$6,3)</f>
        <v>Cold Coffee</v>
      </c>
      <c r="G246" s="56">
        <f ca="1">VLOOKUP(E246,'Data Sources'!$J$4:$O$6,4)</f>
        <v>5</v>
      </c>
      <c r="H246" s="58">
        <f ca="1" t="shared" si="10"/>
        <v>1</v>
      </c>
      <c r="I246" s="58">
        <f ca="1" t="shared" ref="I246:K246" si="1195">IF($H246=I$9,MAX(L245,$D246),L245)</f>
        <v>393</v>
      </c>
      <c r="J246" s="58">
        <f ca="1" t="shared" si="1195"/>
        <v>395</v>
      </c>
      <c r="K246" s="58">
        <f ca="1" t="shared" si="1195"/>
        <v>396</v>
      </c>
      <c r="L246" s="48">
        <f ca="1" t="shared" ref="L246:N246" si="1196">IF($H246=L$9,I246+$G246,L245)</f>
        <v>398</v>
      </c>
      <c r="M246" s="48">
        <f ca="1" t="shared" si="1196"/>
        <v>395</v>
      </c>
      <c r="N246" s="48">
        <f ca="1" t="shared" si="1196"/>
        <v>396</v>
      </c>
      <c r="O246" s="79">
        <f ca="1" t="shared" ref="O246:Q246" si="1197">+IF($H246=O$9,L246-$D246,0)</f>
        <v>8</v>
      </c>
      <c r="P246" s="79">
        <f ca="1" t="shared" si="1197"/>
        <v>0</v>
      </c>
      <c r="Q246" s="79">
        <f ca="1" t="shared" si="1197"/>
        <v>0</v>
      </c>
      <c r="R246" s="55">
        <f ca="1" t="shared" ref="R246:T246" si="1198">+IF($H246=R$9,MAX(0,L246-$D246),0)*$AA246</f>
        <v>8</v>
      </c>
      <c r="S246" s="55">
        <f ca="1" t="shared" si="1198"/>
        <v>0</v>
      </c>
      <c r="T246" s="55">
        <f ca="1" t="shared" si="1198"/>
        <v>0</v>
      </c>
      <c r="U246" s="55">
        <f ca="1" t="shared" ref="U246:W246" si="1199">IF($H246=U$9,MAX(I246-L245,0),0)*$AA246</f>
        <v>0</v>
      </c>
      <c r="V246" s="55">
        <f ca="1" t="shared" si="1199"/>
        <v>0</v>
      </c>
      <c r="W246" s="55">
        <f ca="1" t="shared" si="1199"/>
        <v>0</v>
      </c>
      <c r="Y246" s="1"/>
      <c r="AA246" s="119">
        <f ca="1" t="shared" si="16"/>
        <v>1</v>
      </c>
      <c r="AB246" s="36">
        <f ca="1" t="shared" si="17"/>
        <v>1</v>
      </c>
      <c r="AC246" s="118">
        <f ca="1" t="shared" si="18"/>
        <v>1</v>
      </c>
      <c r="AE246" s="1"/>
      <c r="AG246" s="133">
        <f ca="1">VLOOKUP(F246,'Data Sources'!$L$3:$N$6,3,0)</f>
        <v>4</v>
      </c>
      <c r="AH246" s="134">
        <f ca="1">VLOOKUP(F246,'Data Sources'!$L$3:$O$6,4,0)</f>
        <v>1</v>
      </c>
      <c r="AI246" s="135">
        <f ca="1" t="shared" si="984"/>
        <v>3</v>
      </c>
      <c r="AK246" s="1"/>
      <c r="AU246" s="1"/>
      <c r="AZ246" s="153"/>
      <c r="BA246" s="29"/>
      <c r="BB246" s="1"/>
      <c r="BG246" s="153"/>
      <c r="BH246" s="29"/>
      <c r="BI246" s="1"/>
      <c r="BN246" s="153"/>
      <c r="BO246" s="29"/>
      <c r="BP246" s="1"/>
    </row>
    <row r="247" ht="14.25" customHeight="1" spans="1:68">
      <c r="A247" s="48">
        <f t="shared" si="21"/>
        <v>237</v>
      </c>
      <c r="B247" s="49">
        <f ca="1" t="shared" si="7"/>
        <v>0.296038587976255</v>
      </c>
      <c r="C247" s="49">
        <f ca="1">VLOOKUP(B247,'Data Sources'!$C:$E,3)</f>
        <v>1</v>
      </c>
      <c r="D247" s="59">
        <f ca="1" t="shared" si="8"/>
        <v>391</v>
      </c>
      <c r="E247" s="49">
        <f ca="1" t="shared" si="9"/>
        <v>0.570044377369349</v>
      </c>
      <c r="F247" s="49" t="str">
        <f ca="1">VLOOKUP(E247,'Data Sources'!$J$4:$O$6,3)</f>
        <v>Cold Coffee</v>
      </c>
      <c r="G247" s="49">
        <f ca="1">VLOOKUP(E247,'Data Sources'!$J$4:$O$6,4)</f>
        <v>5</v>
      </c>
      <c r="H247" s="54">
        <f ca="1" t="shared" si="10"/>
        <v>2</v>
      </c>
      <c r="I247" s="54">
        <f ca="1" t="shared" ref="I247:K247" si="1200">IF($H247=I$9,MAX(L246,$D247),L246)</f>
        <v>398</v>
      </c>
      <c r="J247" s="54">
        <f ca="1" t="shared" si="1200"/>
        <v>395</v>
      </c>
      <c r="K247" s="54">
        <f ca="1" t="shared" si="1200"/>
        <v>396</v>
      </c>
      <c r="L247" s="48">
        <f ca="1" t="shared" ref="L247:N247" si="1201">IF($H247=L$9,I247+$G247,L246)</f>
        <v>398</v>
      </c>
      <c r="M247" s="48">
        <f ca="1" t="shared" si="1201"/>
        <v>400</v>
      </c>
      <c r="N247" s="48">
        <f ca="1" t="shared" si="1201"/>
        <v>396</v>
      </c>
      <c r="O247" s="79">
        <f ca="1" t="shared" ref="O247:Q247" si="1202">+IF($H247=O$9,L247-$D247,0)</f>
        <v>0</v>
      </c>
      <c r="P247" s="79">
        <f ca="1" t="shared" si="1202"/>
        <v>9</v>
      </c>
      <c r="Q247" s="79">
        <f ca="1" t="shared" si="1202"/>
        <v>0</v>
      </c>
      <c r="R247" s="48">
        <f ca="1" t="shared" ref="R247:T247" si="1203">+IF($H247=R$9,MAX(0,L247-$D247),0)*$AA247</f>
        <v>0</v>
      </c>
      <c r="S247" s="48">
        <f ca="1" t="shared" si="1203"/>
        <v>9</v>
      </c>
      <c r="T247" s="48">
        <f ca="1" t="shared" si="1203"/>
        <v>0</v>
      </c>
      <c r="U247" s="48">
        <f ca="1" t="shared" ref="U247:W247" si="1204">IF($H247=U$9,MAX(I247-L246,0),0)*$AA247</f>
        <v>0</v>
      </c>
      <c r="V247" s="48">
        <f ca="1" t="shared" si="1204"/>
        <v>0</v>
      </c>
      <c r="W247" s="48">
        <f ca="1" t="shared" si="1204"/>
        <v>0</v>
      </c>
      <c r="Y247" s="1"/>
      <c r="AA247" s="119">
        <f ca="1" t="shared" si="16"/>
        <v>1</v>
      </c>
      <c r="AB247" s="36">
        <f ca="1" t="shared" si="17"/>
        <v>2</v>
      </c>
      <c r="AC247" s="118">
        <f ca="1" t="shared" si="18"/>
        <v>1</v>
      </c>
      <c r="AE247" s="1"/>
      <c r="AG247" s="133">
        <f ca="1">VLOOKUP(F247,'Data Sources'!$L$3:$N$6,3,0)</f>
        <v>4</v>
      </c>
      <c r="AH247" s="134">
        <f ca="1">VLOOKUP(F247,'Data Sources'!$L$3:$O$6,4,0)</f>
        <v>1</v>
      </c>
      <c r="AI247" s="135">
        <f ca="1" t="shared" si="984"/>
        <v>3</v>
      </c>
      <c r="AK247" s="1"/>
      <c r="AU247" s="1"/>
      <c r="AZ247" s="153"/>
      <c r="BA247" s="29"/>
      <c r="BB247" s="1"/>
      <c r="BG247" s="153"/>
      <c r="BH247" s="29"/>
      <c r="BI247" s="1"/>
      <c r="BN247" s="153"/>
      <c r="BO247" s="29"/>
      <c r="BP247" s="1"/>
    </row>
    <row r="248" ht="14.25" customHeight="1" spans="1:68">
      <c r="A248" s="55">
        <f t="shared" si="21"/>
        <v>238</v>
      </c>
      <c r="B248" s="56">
        <f ca="1" t="shared" si="7"/>
        <v>0.753780144798416</v>
      </c>
      <c r="C248" s="56">
        <f ca="1">VLOOKUP(B248,'Data Sources'!$C:$E,3)</f>
        <v>2</v>
      </c>
      <c r="D248" s="57">
        <f ca="1" t="shared" si="8"/>
        <v>393</v>
      </c>
      <c r="E248" s="56">
        <f ca="1" t="shared" si="9"/>
        <v>0.153277835611419</v>
      </c>
      <c r="F248" s="56" t="str">
        <f ca="1">VLOOKUP(E248,'Data Sources'!$J$4:$O$6,3)</f>
        <v>Hot Coffee</v>
      </c>
      <c r="G248" s="56">
        <f ca="1">VLOOKUP(E248,'Data Sources'!$J$4:$O$6,4)</f>
        <v>2</v>
      </c>
      <c r="H248" s="58">
        <f ca="1" t="shared" si="10"/>
        <v>3</v>
      </c>
      <c r="I248" s="58">
        <f ca="1" t="shared" ref="I248:K248" si="1205">IF($H248=I$9,MAX(L247,$D248),L247)</f>
        <v>398</v>
      </c>
      <c r="J248" s="58">
        <f ca="1" t="shared" si="1205"/>
        <v>400</v>
      </c>
      <c r="K248" s="58">
        <f ca="1" t="shared" si="1205"/>
        <v>396</v>
      </c>
      <c r="L248" s="48">
        <f ca="1" t="shared" ref="L248:N248" si="1206">IF($H248=L$9,I248+$G248,L247)</f>
        <v>398</v>
      </c>
      <c r="M248" s="48">
        <f ca="1" t="shared" si="1206"/>
        <v>400</v>
      </c>
      <c r="N248" s="48">
        <f ca="1" t="shared" si="1206"/>
        <v>398</v>
      </c>
      <c r="O248" s="79">
        <f ca="1" t="shared" ref="O248:Q248" si="1207">+IF($H248=O$9,L248-$D248,0)</f>
        <v>0</v>
      </c>
      <c r="P248" s="79">
        <f ca="1" t="shared" si="1207"/>
        <v>0</v>
      </c>
      <c r="Q248" s="79">
        <f ca="1" t="shared" si="1207"/>
        <v>5</v>
      </c>
      <c r="R248" s="55">
        <f ca="1" t="shared" ref="R248:T248" si="1208">+IF($H248=R$9,MAX(0,L248-$D248),0)*$AA248</f>
        <v>0</v>
      </c>
      <c r="S248" s="55">
        <f ca="1" t="shared" si="1208"/>
        <v>0</v>
      </c>
      <c r="T248" s="55">
        <f ca="1" t="shared" si="1208"/>
        <v>5</v>
      </c>
      <c r="U248" s="55">
        <f ca="1" t="shared" ref="U248:W248" si="1209">IF($H248=U$9,MAX(I248-L247,0),0)*$AA248</f>
        <v>0</v>
      </c>
      <c r="V248" s="55">
        <f ca="1" t="shared" si="1209"/>
        <v>0</v>
      </c>
      <c r="W248" s="55">
        <f ca="1" t="shared" si="1209"/>
        <v>0</v>
      </c>
      <c r="Y248" s="1"/>
      <c r="AA248" s="119">
        <f ca="1" t="shared" si="16"/>
        <v>1</v>
      </c>
      <c r="AB248" s="36">
        <f ca="1" t="shared" si="17"/>
        <v>3</v>
      </c>
      <c r="AC248" s="118">
        <f ca="1" t="shared" si="18"/>
        <v>1</v>
      </c>
      <c r="AE248" s="1"/>
      <c r="AG248" s="133">
        <f ca="1">VLOOKUP(F248,'Data Sources'!$L$3:$N$6,3,0)</f>
        <v>4</v>
      </c>
      <c r="AH248" s="134">
        <f ca="1">VLOOKUP(F248,'Data Sources'!$L$3:$O$6,4,0)</f>
        <v>1.2</v>
      </c>
      <c r="AI248" s="135">
        <f ca="1" t="shared" si="984"/>
        <v>2.8</v>
      </c>
      <c r="AK248" s="1"/>
      <c r="AU248" s="1"/>
      <c r="AZ248" s="153"/>
      <c r="BA248" s="29"/>
      <c r="BB248" s="1"/>
      <c r="BG248" s="153"/>
      <c r="BH248" s="29"/>
      <c r="BI248" s="1"/>
      <c r="BN248" s="153"/>
      <c r="BO248" s="29"/>
      <c r="BP248" s="1"/>
    </row>
    <row r="249" ht="14.25" customHeight="1" spans="1:68">
      <c r="A249" s="48">
        <f t="shared" si="21"/>
        <v>239</v>
      </c>
      <c r="B249" s="49">
        <f ca="1" t="shared" si="7"/>
        <v>0.690870083916943</v>
      </c>
      <c r="C249" s="49">
        <f ca="1">VLOOKUP(B249,'Data Sources'!$C:$E,3)</f>
        <v>2</v>
      </c>
      <c r="D249" s="59">
        <f ca="1" t="shared" si="8"/>
        <v>395</v>
      </c>
      <c r="E249" s="49">
        <f ca="1" t="shared" si="9"/>
        <v>0.699697769182667</v>
      </c>
      <c r="F249" s="49" t="str">
        <f ca="1">VLOOKUP(E249,'Data Sources'!$J$4:$O$6,3)</f>
        <v>Cold Coffee</v>
      </c>
      <c r="G249" s="49">
        <f ca="1">VLOOKUP(E249,'Data Sources'!$J$4:$O$6,4)</f>
        <v>5</v>
      </c>
      <c r="H249" s="54">
        <f ca="1" t="shared" si="10"/>
        <v>1</v>
      </c>
      <c r="I249" s="54">
        <f ca="1" t="shared" ref="I249:K249" si="1210">IF($H249=I$9,MAX(L248,$D249),L248)</f>
        <v>398</v>
      </c>
      <c r="J249" s="54">
        <f ca="1" t="shared" si="1210"/>
        <v>400</v>
      </c>
      <c r="K249" s="54">
        <f ca="1" t="shared" si="1210"/>
        <v>398</v>
      </c>
      <c r="L249" s="48">
        <f ca="1" t="shared" ref="L249:N249" si="1211">IF($H249=L$9,I249+$G249,L248)</f>
        <v>403</v>
      </c>
      <c r="M249" s="48">
        <f ca="1" t="shared" si="1211"/>
        <v>400</v>
      </c>
      <c r="N249" s="48">
        <f ca="1" t="shared" si="1211"/>
        <v>398</v>
      </c>
      <c r="O249" s="79">
        <f ca="1" t="shared" ref="O249:Q249" si="1212">+IF($H249=O$9,L249-$D249,0)</f>
        <v>8</v>
      </c>
      <c r="P249" s="79">
        <f ca="1" t="shared" si="1212"/>
        <v>0</v>
      </c>
      <c r="Q249" s="79">
        <f ca="1" t="shared" si="1212"/>
        <v>0</v>
      </c>
      <c r="R249" s="48">
        <f ca="1" t="shared" ref="R249:T249" si="1213">+IF($H249=R$9,MAX(0,L249-$D249),0)*$AA249</f>
        <v>8</v>
      </c>
      <c r="S249" s="48">
        <f ca="1" t="shared" si="1213"/>
        <v>0</v>
      </c>
      <c r="T249" s="48">
        <f ca="1" t="shared" si="1213"/>
        <v>0</v>
      </c>
      <c r="U249" s="48">
        <f ca="1" t="shared" ref="U249:W249" si="1214">IF($H249=U$9,MAX(I249-L248,0),0)*$AA249</f>
        <v>0</v>
      </c>
      <c r="V249" s="48">
        <f ca="1" t="shared" si="1214"/>
        <v>0</v>
      </c>
      <c r="W249" s="48">
        <f ca="1" t="shared" si="1214"/>
        <v>0</v>
      </c>
      <c r="Y249" s="1"/>
      <c r="AA249" s="119">
        <f ca="1" t="shared" si="16"/>
        <v>1</v>
      </c>
      <c r="AB249" s="36">
        <f ca="1" t="shared" si="17"/>
        <v>1</v>
      </c>
      <c r="AC249" s="118">
        <f ca="1" t="shared" si="18"/>
        <v>1</v>
      </c>
      <c r="AE249" s="1"/>
      <c r="AG249" s="133">
        <f ca="1">VLOOKUP(F249,'Data Sources'!$L$3:$N$6,3,0)</f>
        <v>4</v>
      </c>
      <c r="AH249" s="134">
        <f ca="1">VLOOKUP(F249,'Data Sources'!$L$3:$O$6,4,0)</f>
        <v>1</v>
      </c>
      <c r="AI249" s="135">
        <f ca="1" t="shared" si="984"/>
        <v>3</v>
      </c>
      <c r="AK249" s="1"/>
      <c r="AU249" s="1"/>
      <c r="AZ249" s="153"/>
      <c r="BA249" s="29"/>
      <c r="BB249" s="1"/>
      <c r="BG249" s="153"/>
      <c r="BH249" s="29"/>
      <c r="BI249" s="1"/>
      <c r="BN249" s="153"/>
      <c r="BO249" s="29"/>
      <c r="BP249" s="1"/>
    </row>
    <row r="250" ht="14.25" customHeight="1" spans="1:68">
      <c r="A250" s="55">
        <f t="shared" si="21"/>
        <v>240</v>
      </c>
      <c r="B250" s="56">
        <f ca="1" t="shared" si="7"/>
        <v>0.675047140127112</v>
      </c>
      <c r="C250" s="56">
        <f ca="1">VLOOKUP(B250,'Data Sources'!$C:$E,3)</f>
        <v>2</v>
      </c>
      <c r="D250" s="57">
        <f ca="1" t="shared" si="8"/>
        <v>397</v>
      </c>
      <c r="E250" s="56">
        <f ca="1" t="shared" si="9"/>
        <v>0.174574763744933</v>
      </c>
      <c r="F250" s="56" t="str">
        <f ca="1">VLOOKUP(E250,'Data Sources'!$J$4:$O$6,3)</f>
        <v>Hot Coffee</v>
      </c>
      <c r="G250" s="56">
        <f ca="1">VLOOKUP(E250,'Data Sources'!$J$4:$O$6,4)</f>
        <v>2</v>
      </c>
      <c r="H250" s="58">
        <f ca="1" t="shared" si="10"/>
        <v>3</v>
      </c>
      <c r="I250" s="58">
        <f ca="1" t="shared" ref="I250:K250" si="1215">IF($H250=I$9,MAX(L249,$D250),L249)</f>
        <v>403</v>
      </c>
      <c r="J250" s="58">
        <f ca="1" t="shared" si="1215"/>
        <v>400</v>
      </c>
      <c r="K250" s="58">
        <f ca="1" t="shared" si="1215"/>
        <v>398</v>
      </c>
      <c r="L250" s="48">
        <f ca="1" t="shared" ref="L250:N250" si="1216">IF($H250=L$9,I250+$G250,L249)</f>
        <v>403</v>
      </c>
      <c r="M250" s="48">
        <f ca="1" t="shared" si="1216"/>
        <v>400</v>
      </c>
      <c r="N250" s="48">
        <f ca="1" t="shared" si="1216"/>
        <v>400</v>
      </c>
      <c r="O250" s="79">
        <f ca="1" t="shared" ref="O250:Q250" si="1217">+IF($H250=O$9,L250-$D250,0)</f>
        <v>0</v>
      </c>
      <c r="P250" s="79">
        <f ca="1" t="shared" si="1217"/>
        <v>0</v>
      </c>
      <c r="Q250" s="79">
        <f ca="1" t="shared" si="1217"/>
        <v>3</v>
      </c>
      <c r="R250" s="55">
        <f ca="1" t="shared" ref="R250:T250" si="1218">+IF($H250=R$9,MAX(0,L250-$D250),0)*$AA250</f>
        <v>0</v>
      </c>
      <c r="S250" s="55">
        <f ca="1" t="shared" si="1218"/>
        <v>0</v>
      </c>
      <c r="T250" s="55">
        <f ca="1" t="shared" si="1218"/>
        <v>3</v>
      </c>
      <c r="U250" s="55">
        <f ca="1" t="shared" ref="U250:W250" si="1219">IF($H250=U$9,MAX(I250-L249,0),0)*$AA250</f>
        <v>0</v>
      </c>
      <c r="V250" s="55">
        <f ca="1" t="shared" si="1219"/>
        <v>0</v>
      </c>
      <c r="W250" s="55">
        <f ca="1" t="shared" si="1219"/>
        <v>0</v>
      </c>
      <c r="Y250" s="1"/>
      <c r="AA250" s="119">
        <f ca="1" t="shared" si="16"/>
        <v>1</v>
      </c>
      <c r="AB250" s="36">
        <f ca="1" t="shared" si="17"/>
        <v>3</v>
      </c>
      <c r="AC250" s="118">
        <f ca="1" t="shared" si="18"/>
        <v>1</v>
      </c>
      <c r="AE250" s="1"/>
      <c r="AG250" s="133">
        <f ca="1">VLOOKUP(F250,'Data Sources'!$L$3:$N$6,3,0)</f>
        <v>4</v>
      </c>
      <c r="AH250" s="134">
        <f ca="1">VLOOKUP(F250,'Data Sources'!$L$3:$O$6,4,0)</f>
        <v>1.2</v>
      </c>
      <c r="AI250" s="135">
        <f ca="1" t="shared" si="984"/>
        <v>2.8</v>
      </c>
      <c r="AK250" s="1"/>
      <c r="AU250" s="1"/>
      <c r="AZ250" s="153"/>
      <c r="BA250" s="29"/>
      <c r="BB250" s="1"/>
      <c r="BG250" s="153"/>
      <c r="BH250" s="29"/>
      <c r="BI250" s="1"/>
      <c r="BN250" s="153"/>
      <c r="BO250" s="29"/>
      <c r="BP250" s="1"/>
    </row>
    <row r="251" ht="14.25" customHeight="1" spans="1:68">
      <c r="A251" s="48">
        <f t="shared" si="21"/>
        <v>241</v>
      </c>
      <c r="B251" s="49">
        <f ca="1" t="shared" si="7"/>
        <v>0.651950776394951</v>
      </c>
      <c r="C251" s="49">
        <f ca="1">VLOOKUP(B251,'Data Sources'!$C:$E,3)</f>
        <v>2</v>
      </c>
      <c r="D251" s="59">
        <f ca="1" t="shared" si="8"/>
        <v>399</v>
      </c>
      <c r="E251" s="49">
        <f ca="1" t="shared" si="9"/>
        <v>0.888649245912936</v>
      </c>
      <c r="F251" s="49" t="str">
        <f ca="1">VLOOKUP(E251,'Data Sources'!$J$4:$O$6,3)</f>
        <v>Blended Drink</v>
      </c>
      <c r="G251" s="49">
        <f ca="1">VLOOKUP(E251,'Data Sources'!$J$4:$O$6,4)</f>
        <v>8</v>
      </c>
      <c r="H251" s="54">
        <f ca="1" t="shared" si="10"/>
        <v>2</v>
      </c>
      <c r="I251" s="54">
        <f ca="1" t="shared" ref="I251:K251" si="1220">IF($H251=I$9,MAX(L250,$D251),L250)</f>
        <v>403</v>
      </c>
      <c r="J251" s="54">
        <f ca="1" t="shared" si="1220"/>
        <v>400</v>
      </c>
      <c r="K251" s="54">
        <f ca="1" t="shared" si="1220"/>
        <v>400</v>
      </c>
      <c r="L251" s="48">
        <f ca="1" t="shared" ref="L251:N251" si="1221">IF($H251=L$9,I251+$G251,L250)</f>
        <v>403</v>
      </c>
      <c r="M251" s="48">
        <f ca="1" t="shared" si="1221"/>
        <v>408</v>
      </c>
      <c r="N251" s="48">
        <f ca="1" t="shared" si="1221"/>
        <v>400</v>
      </c>
      <c r="O251" s="79">
        <f ca="1" t="shared" ref="O251:Q251" si="1222">+IF($H251=O$9,L251-$D251,0)</f>
        <v>0</v>
      </c>
      <c r="P251" s="79">
        <f ca="1" t="shared" si="1222"/>
        <v>9</v>
      </c>
      <c r="Q251" s="79">
        <f ca="1" t="shared" si="1222"/>
        <v>0</v>
      </c>
      <c r="R251" s="48">
        <f ca="1" t="shared" ref="R251:T251" si="1223">+IF($H251=R$9,MAX(0,L251-$D251),0)*$AA251</f>
        <v>0</v>
      </c>
      <c r="S251" s="48">
        <f ca="1" t="shared" si="1223"/>
        <v>9</v>
      </c>
      <c r="T251" s="48">
        <f ca="1" t="shared" si="1223"/>
        <v>0</v>
      </c>
      <c r="U251" s="48">
        <f ca="1" t="shared" ref="U251:W251" si="1224">IF($H251=U$9,MAX(I251-L250,0),0)*$AA251</f>
        <v>0</v>
      </c>
      <c r="V251" s="48">
        <f ca="1" t="shared" si="1224"/>
        <v>0</v>
      </c>
      <c r="W251" s="48">
        <f ca="1" t="shared" si="1224"/>
        <v>0</v>
      </c>
      <c r="Y251" s="1"/>
      <c r="AA251" s="119">
        <f ca="1" t="shared" si="16"/>
        <v>1</v>
      </c>
      <c r="AB251" s="36">
        <f ca="1" t="shared" si="17"/>
        <v>2</v>
      </c>
      <c r="AC251" s="118">
        <f ca="1" t="shared" si="18"/>
        <v>1</v>
      </c>
      <c r="AE251" s="1"/>
      <c r="AG251" s="133">
        <f ca="1">VLOOKUP(F251,'Data Sources'!$L$3:$N$6,3,0)</f>
        <v>5</v>
      </c>
      <c r="AH251" s="134">
        <f ca="1">VLOOKUP(F251,'Data Sources'!$L$3:$O$6,4,0)</f>
        <v>1.9</v>
      </c>
      <c r="AI251" s="135">
        <f ca="1" t="shared" si="984"/>
        <v>3.1</v>
      </c>
      <c r="AK251" s="1"/>
      <c r="AU251" s="1"/>
      <c r="AZ251" s="153"/>
      <c r="BA251" s="29"/>
      <c r="BB251" s="1"/>
      <c r="BG251" s="153"/>
      <c r="BH251" s="29"/>
      <c r="BI251" s="1"/>
      <c r="BN251" s="153"/>
      <c r="BO251" s="29"/>
      <c r="BP251" s="1"/>
    </row>
    <row r="252" ht="14.25" customHeight="1" spans="1:68">
      <c r="A252" s="55">
        <f t="shared" si="21"/>
        <v>242</v>
      </c>
      <c r="B252" s="56">
        <f ca="1" t="shared" si="7"/>
        <v>0.218041880986515</v>
      </c>
      <c r="C252" s="56">
        <f ca="1">VLOOKUP(B252,'Data Sources'!$C:$E,3)</f>
        <v>1</v>
      </c>
      <c r="D252" s="57">
        <f ca="1" t="shared" si="8"/>
        <v>400</v>
      </c>
      <c r="E252" s="56">
        <f ca="1" t="shared" si="9"/>
        <v>0.545607723030678</v>
      </c>
      <c r="F252" s="56" t="str">
        <f ca="1">VLOOKUP(E252,'Data Sources'!$J$4:$O$6,3)</f>
        <v>Cold Coffee</v>
      </c>
      <c r="G252" s="56">
        <f ca="1">VLOOKUP(E252,'Data Sources'!$J$4:$O$6,4)</f>
        <v>5</v>
      </c>
      <c r="H252" s="58">
        <f ca="1" t="shared" si="10"/>
        <v>3</v>
      </c>
      <c r="I252" s="58">
        <f ca="1" t="shared" ref="I252:K252" si="1225">IF($H252=I$9,MAX(L251,$D252),L251)</f>
        <v>403</v>
      </c>
      <c r="J252" s="58">
        <f ca="1" t="shared" si="1225"/>
        <v>408</v>
      </c>
      <c r="K252" s="58">
        <f ca="1" t="shared" si="1225"/>
        <v>400</v>
      </c>
      <c r="L252" s="48">
        <f ca="1" t="shared" ref="L252:N252" si="1226">IF($H252=L$9,I252+$G252,L251)</f>
        <v>403</v>
      </c>
      <c r="M252" s="48">
        <f ca="1" t="shared" si="1226"/>
        <v>408</v>
      </c>
      <c r="N252" s="48">
        <f ca="1" t="shared" si="1226"/>
        <v>405</v>
      </c>
      <c r="O252" s="79">
        <f ca="1" t="shared" ref="O252:Q252" si="1227">+IF($H252=O$9,L252-$D252,0)</f>
        <v>0</v>
      </c>
      <c r="P252" s="79">
        <f ca="1" t="shared" si="1227"/>
        <v>0</v>
      </c>
      <c r="Q252" s="79">
        <f ca="1" t="shared" si="1227"/>
        <v>5</v>
      </c>
      <c r="R252" s="55">
        <f ca="1" t="shared" ref="R252:T252" si="1228">+IF($H252=R$9,MAX(0,L252-$D252),0)*$AA252</f>
        <v>0</v>
      </c>
      <c r="S252" s="55">
        <f ca="1" t="shared" si="1228"/>
        <v>0</v>
      </c>
      <c r="T252" s="55">
        <f ca="1" t="shared" si="1228"/>
        <v>5</v>
      </c>
      <c r="U252" s="55">
        <f ca="1" t="shared" ref="U252:W252" si="1229">IF($H252=U$9,MAX(I252-L251,0),0)*$AA252</f>
        <v>0</v>
      </c>
      <c r="V252" s="55">
        <f ca="1" t="shared" si="1229"/>
        <v>0</v>
      </c>
      <c r="W252" s="55">
        <f ca="1" t="shared" si="1229"/>
        <v>0</v>
      </c>
      <c r="Y252" s="1"/>
      <c r="AA252" s="119">
        <f ca="1" t="shared" si="16"/>
        <v>1</v>
      </c>
      <c r="AB252" s="36">
        <f ca="1" t="shared" si="17"/>
        <v>3</v>
      </c>
      <c r="AC252" s="118">
        <f ca="1" t="shared" si="18"/>
        <v>1</v>
      </c>
      <c r="AE252" s="1"/>
      <c r="AG252" s="133">
        <f ca="1">VLOOKUP(F252,'Data Sources'!$L$3:$N$6,3,0)</f>
        <v>4</v>
      </c>
      <c r="AH252" s="134">
        <f ca="1">VLOOKUP(F252,'Data Sources'!$L$3:$O$6,4,0)</f>
        <v>1</v>
      </c>
      <c r="AI252" s="135">
        <f ca="1" t="shared" si="984"/>
        <v>3</v>
      </c>
      <c r="AK252" s="1"/>
      <c r="AU252" s="1"/>
      <c r="AZ252" s="153"/>
      <c r="BA252" s="29"/>
      <c r="BB252" s="1"/>
      <c r="BG252" s="153"/>
      <c r="BH252" s="29"/>
      <c r="BI252" s="1"/>
      <c r="BN252" s="153"/>
      <c r="BO252" s="29"/>
      <c r="BP252" s="1"/>
    </row>
    <row r="253" ht="14.25" customHeight="1" spans="1:68">
      <c r="A253" s="48">
        <f t="shared" si="21"/>
        <v>243</v>
      </c>
      <c r="B253" s="49">
        <f ca="1" t="shared" si="7"/>
        <v>0.876484625161871</v>
      </c>
      <c r="C253" s="49">
        <f ca="1">VLOOKUP(B253,'Data Sources'!$C:$E,3)</f>
        <v>3</v>
      </c>
      <c r="D253" s="59">
        <f ca="1" t="shared" si="8"/>
        <v>403</v>
      </c>
      <c r="E253" s="49">
        <f ca="1" t="shared" si="9"/>
        <v>0.792645242507938</v>
      </c>
      <c r="F253" s="49" t="str">
        <f ca="1">VLOOKUP(E253,'Data Sources'!$J$4:$O$6,3)</f>
        <v>Blended Drink</v>
      </c>
      <c r="G253" s="49">
        <f ca="1">VLOOKUP(E253,'Data Sources'!$J$4:$O$6,4)</f>
        <v>8</v>
      </c>
      <c r="H253" s="54">
        <f ca="1" t="shared" si="10"/>
        <v>1</v>
      </c>
      <c r="I253" s="54">
        <f ca="1" t="shared" ref="I253:K253" si="1230">IF($H253=I$9,MAX(L252,$D253),L252)</f>
        <v>403</v>
      </c>
      <c r="J253" s="54">
        <f ca="1" t="shared" si="1230"/>
        <v>408</v>
      </c>
      <c r="K253" s="54">
        <f ca="1" t="shared" si="1230"/>
        <v>405</v>
      </c>
      <c r="L253" s="48">
        <f ca="1" t="shared" ref="L253:N253" si="1231">IF($H253=L$9,I253+$G253,L252)</f>
        <v>411</v>
      </c>
      <c r="M253" s="48">
        <f ca="1" t="shared" si="1231"/>
        <v>408</v>
      </c>
      <c r="N253" s="48">
        <f ca="1" t="shared" si="1231"/>
        <v>405</v>
      </c>
      <c r="O253" s="79">
        <f ca="1" t="shared" ref="O253:Q253" si="1232">+IF($H253=O$9,L253-$D253,0)</f>
        <v>8</v>
      </c>
      <c r="P253" s="79">
        <f ca="1" t="shared" si="1232"/>
        <v>0</v>
      </c>
      <c r="Q253" s="79">
        <f ca="1" t="shared" si="1232"/>
        <v>0</v>
      </c>
      <c r="R253" s="48">
        <f ca="1" t="shared" ref="R253:T253" si="1233">+IF($H253=R$9,MAX(0,L253-$D253),0)*$AA253</f>
        <v>8</v>
      </c>
      <c r="S253" s="48">
        <f ca="1" t="shared" si="1233"/>
        <v>0</v>
      </c>
      <c r="T253" s="48">
        <f ca="1" t="shared" si="1233"/>
        <v>0</v>
      </c>
      <c r="U253" s="48">
        <f ca="1" t="shared" ref="U253:W253" si="1234">IF($H253=U$9,MAX(I253-L252,0),0)*$AA253</f>
        <v>0</v>
      </c>
      <c r="V253" s="48">
        <f ca="1" t="shared" si="1234"/>
        <v>0</v>
      </c>
      <c r="W253" s="48">
        <f ca="1" t="shared" si="1234"/>
        <v>0</v>
      </c>
      <c r="Y253" s="1"/>
      <c r="AA253" s="119">
        <f ca="1" t="shared" si="16"/>
        <v>1</v>
      </c>
      <c r="AB253" s="36">
        <f ca="1" t="shared" si="17"/>
        <v>1</v>
      </c>
      <c r="AC253" s="118">
        <f ca="1" t="shared" si="18"/>
        <v>1</v>
      </c>
      <c r="AE253" s="1"/>
      <c r="AG253" s="133">
        <f ca="1">VLOOKUP(F253,'Data Sources'!$L$3:$N$6,3,0)</f>
        <v>5</v>
      </c>
      <c r="AH253" s="134">
        <f ca="1">VLOOKUP(F253,'Data Sources'!$L$3:$O$6,4,0)</f>
        <v>1.9</v>
      </c>
      <c r="AI253" s="135">
        <f ca="1" t="shared" si="984"/>
        <v>3.1</v>
      </c>
      <c r="AK253" s="1"/>
      <c r="AU253" s="1"/>
      <c r="AZ253" s="153"/>
      <c r="BA253" s="29"/>
      <c r="BB253" s="1"/>
      <c r="BG253" s="153"/>
      <c r="BH253" s="29"/>
      <c r="BI253" s="1"/>
      <c r="BN253" s="153"/>
      <c r="BO253" s="29"/>
      <c r="BP253" s="1"/>
    </row>
    <row r="254" ht="14.25" customHeight="1" spans="1:68">
      <c r="A254" s="55">
        <f t="shared" si="21"/>
        <v>244</v>
      </c>
      <c r="B254" s="56">
        <f ca="1" t="shared" si="7"/>
        <v>0.706414086960658</v>
      </c>
      <c r="C254" s="56">
        <f ca="1">VLOOKUP(B254,'Data Sources'!$C:$E,3)</f>
        <v>2</v>
      </c>
      <c r="D254" s="57">
        <f ca="1" t="shared" si="8"/>
        <v>405</v>
      </c>
      <c r="E254" s="56">
        <f ca="1" t="shared" si="9"/>
        <v>0.595711462944085</v>
      </c>
      <c r="F254" s="56" t="str">
        <f ca="1">VLOOKUP(E254,'Data Sources'!$J$4:$O$6,3)</f>
        <v>Cold Coffee</v>
      </c>
      <c r="G254" s="56">
        <f ca="1">VLOOKUP(E254,'Data Sources'!$J$4:$O$6,4)</f>
        <v>5</v>
      </c>
      <c r="H254" s="58">
        <f ca="1" t="shared" si="10"/>
        <v>3</v>
      </c>
      <c r="I254" s="58">
        <f ca="1" t="shared" ref="I254:K254" si="1235">IF($H254=I$9,MAX(L253,$D254),L253)</f>
        <v>411</v>
      </c>
      <c r="J254" s="58">
        <f ca="1" t="shared" si="1235"/>
        <v>408</v>
      </c>
      <c r="K254" s="58">
        <f ca="1" t="shared" si="1235"/>
        <v>405</v>
      </c>
      <c r="L254" s="48">
        <f ca="1" t="shared" ref="L254:N254" si="1236">IF($H254=L$9,I254+$G254,L253)</f>
        <v>411</v>
      </c>
      <c r="M254" s="48">
        <f ca="1" t="shared" si="1236"/>
        <v>408</v>
      </c>
      <c r="N254" s="48">
        <f ca="1" t="shared" si="1236"/>
        <v>410</v>
      </c>
      <c r="O254" s="79">
        <f ca="1" t="shared" ref="O254:Q254" si="1237">+IF($H254=O$9,L254-$D254,0)</f>
        <v>0</v>
      </c>
      <c r="P254" s="79">
        <f ca="1" t="shared" si="1237"/>
        <v>0</v>
      </c>
      <c r="Q254" s="79">
        <f ca="1" t="shared" si="1237"/>
        <v>5</v>
      </c>
      <c r="R254" s="55">
        <f ca="1" t="shared" ref="R254:T254" si="1238">+IF($H254=R$9,MAX(0,L254-$D254),0)*$AA254</f>
        <v>0</v>
      </c>
      <c r="S254" s="55">
        <f ca="1" t="shared" si="1238"/>
        <v>0</v>
      </c>
      <c r="T254" s="55">
        <f ca="1" t="shared" si="1238"/>
        <v>5</v>
      </c>
      <c r="U254" s="55">
        <f ca="1" t="shared" ref="U254:W254" si="1239">IF($H254=U$9,MAX(I254-L253,0),0)*$AA254</f>
        <v>0</v>
      </c>
      <c r="V254" s="55">
        <f ca="1" t="shared" si="1239"/>
        <v>0</v>
      </c>
      <c r="W254" s="55">
        <f ca="1" t="shared" si="1239"/>
        <v>0</v>
      </c>
      <c r="Y254" s="1"/>
      <c r="AA254" s="119">
        <f ca="1" t="shared" si="16"/>
        <v>1</v>
      </c>
      <c r="AB254" s="36">
        <f ca="1" t="shared" si="17"/>
        <v>3</v>
      </c>
      <c r="AC254" s="118">
        <f ca="1" t="shared" si="18"/>
        <v>1</v>
      </c>
      <c r="AE254" s="1"/>
      <c r="AG254" s="133">
        <f ca="1">VLOOKUP(F254,'Data Sources'!$L$3:$N$6,3,0)</f>
        <v>4</v>
      </c>
      <c r="AH254" s="134">
        <f ca="1">VLOOKUP(F254,'Data Sources'!$L$3:$O$6,4,0)</f>
        <v>1</v>
      </c>
      <c r="AI254" s="135">
        <f ca="1" t="shared" si="984"/>
        <v>3</v>
      </c>
      <c r="AK254" s="1"/>
      <c r="AU254" s="1"/>
      <c r="AZ254" s="153"/>
      <c r="BA254" s="29"/>
      <c r="BB254" s="1"/>
      <c r="BG254" s="153"/>
      <c r="BH254" s="29"/>
      <c r="BI254" s="1"/>
      <c r="BN254" s="153"/>
      <c r="BO254" s="29"/>
      <c r="BP254" s="1"/>
    </row>
    <row r="255" ht="14.25" customHeight="1" spans="1:68">
      <c r="A255" s="48">
        <f t="shared" si="21"/>
        <v>245</v>
      </c>
      <c r="B255" s="49">
        <f ca="1" t="shared" si="7"/>
        <v>0.165710700262097</v>
      </c>
      <c r="C255" s="49">
        <f ca="1">VLOOKUP(B255,'Data Sources'!$C:$E,3)</f>
        <v>1</v>
      </c>
      <c r="D255" s="59">
        <f ca="1" t="shared" si="8"/>
        <v>406</v>
      </c>
      <c r="E255" s="49">
        <f ca="1" t="shared" si="9"/>
        <v>0.31665644173613</v>
      </c>
      <c r="F255" s="49" t="str">
        <f ca="1">VLOOKUP(E255,'Data Sources'!$J$4:$O$6,3)</f>
        <v>Hot Coffee</v>
      </c>
      <c r="G255" s="49">
        <f ca="1">VLOOKUP(E255,'Data Sources'!$J$4:$O$6,4)</f>
        <v>2</v>
      </c>
      <c r="H255" s="54">
        <f ca="1" t="shared" si="10"/>
        <v>2</v>
      </c>
      <c r="I255" s="54">
        <f ca="1" t="shared" ref="I255:K255" si="1240">IF($H255=I$9,MAX(L254,$D255),L254)</f>
        <v>411</v>
      </c>
      <c r="J255" s="54">
        <f ca="1" t="shared" si="1240"/>
        <v>408</v>
      </c>
      <c r="K255" s="54">
        <f ca="1" t="shared" si="1240"/>
        <v>410</v>
      </c>
      <c r="L255" s="48">
        <f ca="1" t="shared" ref="L255:N255" si="1241">IF($H255=L$9,I255+$G255,L254)</f>
        <v>411</v>
      </c>
      <c r="M255" s="48">
        <f ca="1" t="shared" si="1241"/>
        <v>410</v>
      </c>
      <c r="N255" s="48">
        <f ca="1" t="shared" si="1241"/>
        <v>410</v>
      </c>
      <c r="O255" s="79">
        <f ca="1" t="shared" ref="O255:Q255" si="1242">+IF($H255=O$9,L255-$D255,0)</f>
        <v>0</v>
      </c>
      <c r="P255" s="79">
        <f ca="1" t="shared" si="1242"/>
        <v>4</v>
      </c>
      <c r="Q255" s="79">
        <f ca="1" t="shared" si="1242"/>
        <v>0</v>
      </c>
      <c r="R255" s="48">
        <f ca="1" t="shared" ref="R255:T255" si="1243">+IF($H255=R$9,MAX(0,L255-$D255),0)*$AA255</f>
        <v>0</v>
      </c>
      <c r="S255" s="48">
        <f ca="1" t="shared" si="1243"/>
        <v>4</v>
      </c>
      <c r="T255" s="48">
        <f ca="1" t="shared" si="1243"/>
        <v>0</v>
      </c>
      <c r="U255" s="48">
        <f ca="1" t="shared" ref="U255:W255" si="1244">IF($H255=U$9,MAX(I255-L254,0),0)*$AA255</f>
        <v>0</v>
      </c>
      <c r="V255" s="48">
        <f ca="1" t="shared" si="1244"/>
        <v>0</v>
      </c>
      <c r="W255" s="48">
        <f ca="1" t="shared" si="1244"/>
        <v>0</v>
      </c>
      <c r="Y255" s="1"/>
      <c r="AA255" s="119">
        <f ca="1" t="shared" si="16"/>
        <v>1</v>
      </c>
      <c r="AB255" s="36">
        <f ca="1" t="shared" si="17"/>
        <v>2</v>
      </c>
      <c r="AC255" s="118">
        <f ca="1" t="shared" si="18"/>
        <v>1</v>
      </c>
      <c r="AE255" s="1"/>
      <c r="AG255" s="133">
        <f ca="1">VLOOKUP(F255,'Data Sources'!$L$3:$N$6,3,0)</f>
        <v>4</v>
      </c>
      <c r="AH255" s="134">
        <f ca="1">VLOOKUP(F255,'Data Sources'!$L$3:$O$6,4,0)</f>
        <v>1.2</v>
      </c>
      <c r="AI255" s="135">
        <f ca="1" t="shared" si="984"/>
        <v>2.8</v>
      </c>
      <c r="AK255" s="1"/>
      <c r="AU255" s="1"/>
      <c r="AZ255" s="153"/>
      <c r="BA255" s="29"/>
      <c r="BB255" s="1"/>
      <c r="BG255" s="153"/>
      <c r="BH255" s="29"/>
      <c r="BI255" s="1"/>
      <c r="BN255" s="153"/>
      <c r="BO255" s="29"/>
      <c r="BP255" s="1"/>
    </row>
    <row r="256" ht="14.25" customHeight="1" spans="1:68">
      <c r="A256" s="55">
        <f t="shared" si="21"/>
        <v>246</v>
      </c>
      <c r="B256" s="56">
        <f ca="1" t="shared" si="7"/>
        <v>0.994338371897212</v>
      </c>
      <c r="C256" s="56">
        <f ca="1">VLOOKUP(B256,'Data Sources'!$C:$E,3)</f>
        <v>4</v>
      </c>
      <c r="D256" s="57">
        <f ca="1" t="shared" si="8"/>
        <v>410</v>
      </c>
      <c r="E256" s="56">
        <f ca="1" t="shared" si="9"/>
        <v>0.446135111053485</v>
      </c>
      <c r="F256" s="56" t="str">
        <f ca="1">VLOOKUP(E256,'Data Sources'!$J$4:$O$6,3)</f>
        <v>Hot Coffee</v>
      </c>
      <c r="G256" s="56">
        <f ca="1">VLOOKUP(E256,'Data Sources'!$J$4:$O$6,4)</f>
        <v>2</v>
      </c>
      <c r="H256" s="58">
        <f ca="1" t="shared" si="10"/>
        <v>2</v>
      </c>
      <c r="I256" s="58">
        <f ca="1" t="shared" ref="I256:K256" si="1245">IF($H256=I$9,MAX(L255,$D256),L255)</f>
        <v>411</v>
      </c>
      <c r="J256" s="58">
        <f ca="1" t="shared" si="1245"/>
        <v>410</v>
      </c>
      <c r="K256" s="58">
        <f ca="1" t="shared" si="1245"/>
        <v>410</v>
      </c>
      <c r="L256" s="48">
        <f ca="1" t="shared" ref="L256:N256" si="1246">IF($H256=L$9,I256+$G256,L255)</f>
        <v>411</v>
      </c>
      <c r="M256" s="48">
        <f ca="1" t="shared" si="1246"/>
        <v>412</v>
      </c>
      <c r="N256" s="48">
        <f ca="1" t="shared" si="1246"/>
        <v>410</v>
      </c>
      <c r="O256" s="79">
        <f ca="1" t="shared" ref="O256:Q256" si="1247">+IF($H256=O$9,L256-$D256,0)</f>
        <v>0</v>
      </c>
      <c r="P256" s="79">
        <f ca="1" t="shared" si="1247"/>
        <v>2</v>
      </c>
      <c r="Q256" s="79">
        <f ca="1" t="shared" si="1247"/>
        <v>0</v>
      </c>
      <c r="R256" s="55">
        <f ca="1" t="shared" ref="R256:T256" si="1248">+IF($H256=R$9,MAX(0,L256-$D256),0)*$AA256</f>
        <v>0</v>
      </c>
      <c r="S256" s="55">
        <f ca="1" t="shared" si="1248"/>
        <v>2</v>
      </c>
      <c r="T256" s="55">
        <f ca="1" t="shared" si="1248"/>
        <v>0</v>
      </c>
      <c r="U256" s="55">
        <f ca="1" t="shared" ref="U256:W256" si="1249">IF($H256=U$9,MAX(I256-L255,0),0)*$AA256</f>
        <v>0</v>
      </c>
      <c r="V256" s="55">
        <f ca="1" t="shared" si="1249"/>
        <v>0</v>
      </c>
      <c r="W256" s="55">
        <f ca="1" t="shared" si="1249"/>
        <v>0</v>
      </c>
      <c r="Y256" s="1"/>
      <c r="AA256" s="119">
        <f ca="1" t="shared" si="16"/>
        <v>1</v>
      </c>
      <c r="AB256" s="36">
        <f ca="1" t="shared" si="17"/>
        <v>2</v>
      </c>
      <c r="AC256" s="118">
        <f ca="1" t="shared" si="18"/>
        <v>1</v>
      </c>
      <c r="AE256" s="1"/>
      <c r="AG256" s="133">
        <f ca="1">VLOOKUP(F256,'Data Sources'!$L$3:$N$6,3,0)</f>
        <v>4</v>
      </c>
      <c r="AH256" s="134">
        <f ca="1">VLOOKUP(F256,'Data Sources'!$L$3:$O$6,4,0)</f>
        <v>1.2</v>
      </c>
      <c r="AI256" s="135">
        <f ca="1" t="shared" si="984"/>
        <v>2.8</v>
      </c>
      <c r="AK256" s="1"/>
      <c r="AU256" s="1"/>
      <c r="AZ256" s="153"/>
      <c r="BA256" s="29"/>
      <c r="BB256" s="1"/>
      <c r="BG256" s="153"/>
      <c r="BH256" s="29"/>
      <c r="BI256" s="1"/>
      <c r="BN256" s="153"/>
      <c r="BO256" s="29"/>
      <c r="BP256" s="1"/>
    </row>
    <row r="257" ht="14.25" customHeight="1" spans="1:68">
      <c r="A257" s="48">
        <f t="shared" si="21"/>
        <v>247</v>
      </c>
      <c r="B257" s="49">
        <f ca="1" t="shared" si="7"/>
        <v>0.206848773515032</v>
      </c>
      <c r="C257" s="49">
        <f ca="1">VLOOKUP(B257,'Data Sources'!$C:$E,3)</f>
        <v>1</v>
      </c>
      <c r="D257" s="59">
        <f ca="1" t="shared" si="8"/>
        <v>411</v>
      </c>
      <c r="E257" s="49">
        <f ca="1" t="shared" si="9"/>
        <v>0.145141749779957</v>
      </c>
      <c r="F257" s="49" t="str">
        <f ca="1">VLOOKUP(E257,'Data Sources'!$J$4:$O$6,3)</f>
        <v>Hot Coffee</v>
      </c>
      <c r="G257" s="49">
        <f ca="1">VLOOKUP(E257,'Data Sources'!$J$4:$O$6,4)</f>
        <v>2</v>
      </c>
      <c r="H257" s="54">
        <f ca="1" t="shared" si="10"/>
        <v>3</v>
      </c>
      <c r="I257" s="54">
        <f ca="1" t="shared" ref="I257:K257" si="1250">IF($H257=I$9,MAX(L256,$D257),L256)</f>
        <v>411</v>
      </c>
      <c r="J257" s="54">
        <f ca="1" t="shared" si="1250"/>
        <v>412</v>
      </c>
      <c r="K257" s="54">
        <f ca="1" t="shared" si="1250"/>
        <v>411</v>
      </c>
      <c r="L257" s="48">
        <f ca="1" t="shared" ref="L257:N257" si="1251">IF($H257=L$9,I257+$G257,L256)</f>
        <v>411</v>
      </c>
      <c r="M257" s="48">
        <f ca="1" t="shared" si="1251"/>
        <v>412</v>
      </c>
      <c r="N257" s="48">
        <f ca="1" t="shared" si="1251"/>
        <v>413</v>
      </c>
      <c r="O257" s="79">
        <f ca="1" t="shared" ref="O257:Q257" si="1252">+IF($H257=O$9,L257-$D257,0)</f>
        <v>0</v>
      </c>
      <c r="P257" s="79">
        <f ca="1" t="shared" si="1252"/>
        <v>0</v>
      </c>
      <c r="Q257" s="79">
        <f ca="1" t="shared" si="1252"/>
        <v>2</v>
      </c>
      <c r="R257" s="48">
        <f ca="1" t="shared" ref="R257:T257" si="1253">+IF($H257=R$9,MAX(0,L257-$D257),0)*$AA257</f>
        <v>0</v>
      </c>
      <c r="S257" s="48">
        <f ca="1" t="shared" si="1253"/>
        <v>0</v>
      </c>
      <c r="T257" s="48">
        <f ca="1" t="shared" si="1253"/>
        <v>2</v>
      </c>
      <c r="U257" s="48">
        <f ca="1" t="shared" ref="U257:W257" si="1254">IF($H257=U$9,MAX(I257-L256,0),0)*$AA257</f>
        <v>0</v>
      </c>
      <c r="V257" s="48">
        <f ca="1" t="shared" si="1254"/>
        <v>0</v>
      </c>
      <c r="W257" s="48">
        <f ca="1" t="shared" si="1254"/>
        <v>1</v>
      </c>
      <c r="Y257" s="1"/>
      <c r="AA257" s="119">
        <f ca="1" t="shared" si="16"/>
        <v>1</v>
      </c>
      <c r="AB257" s="36">
        <f ca="1" t="shared" si="17"/>
        <v>3</v>
      </c>
      <c r="AC257" s="118">
        <f ca="1" t="shared" si="18"/>
        <v>1</v>
      </c>
      <c r="AE257" s="1"/>
      <c r="AG257" s="133">
        <f ca="1">VLOOKUP(F257,'Data Sources'!$L$3:$N$6,3,0)</f>
        <v>4</v>
      </c>
      <c r="AH257" s="134">
        <f ca="1">VLOOKUP(F257,'Data Sources'!$L$3:$O$6,4,0)</f>
        <v>1.2</v>
      </c>
      <c r="AI257" s="135">
        <f ca="1" t="shared" si="984"/>
        <v>2.8</v>
      </c>
      <c r="AK257" s="1"/>
      <c r="AU257" s="1"/>
      <c r="AZ257" s="153"/>
      <c r="BA257" s="29"/>
      <c r="BB257" s="1"/>
      <c r="BG257" s="153"/>
      <c r="BH257" s="29"/>
      <c r="BI257" s="1"/>
      <c r="BN257" s="153"/>
      <c r="BO257" s="29"/>
      <c r="BP257" s="1"/>
    </row>
    <row r="258" ht="14.25" customHeight="1" spans="1:68">
      <c r="A258" s="55">
        <f t="shared" si="21"/>
        <v>248</v>
      </c>
      <c r="B258" s="56">
        <f ca="1" t="shared" si="7"/>
        <v>0.193363155484485</v>
      </c>
      <c r="C258" s="56">
        <f ca="1">VLOOKUP(B258,'Data Sources'!$C:$E,3)</f>
        <v>1</v>
      </c>
      <c r="D258" s="57">
        <f ca="1" t="shared" si="8"/>
        <v>412</v>
      </c>
      <c r="E258" s="56">
        <f ca="1" t="shared" si="9"/>
        <v>0.668714125070231</v>
      </c>
      <c r="F258" s="56" t="str">
        <f ca="1">VLOOKUP(E258,'Data Sources'!$J$4:$O$6,3)</f>
        <v>Cold Coffee</v>
      </c>
      <c r="G258" s="56">
        <f ca="1">VLOOKUP(E258,'Data Sources'!$J$4:$O$6,4)</f>
        <v>5</v>
      </c>
      <c r="H258" s="58">
        <f ca="1" t="shared" si="10"/>
        <v>1</v>
      </c>
      <c r="I258" s="58">
        <f ca="1" t="shared" ref="I258:K258" si="1255">IF($H258=I$9,MAX(L257,$D258),L257)</f>
        <v>412</v>
      </c>
      <c r="J258" s="58">
        <f ca="1" t="shared" si="1255"/>
        <v>412</v>
      </c>
      <c r="K258" s="58">
        <f ca="1" t="shared" si="1255"/>
        <v>413</v>
      </c>
      <c r="L258" s="48">
        <f ca="1" t="shared" ref="L258:N258" si="1256">IF($H258=L$9,I258+$G258,L257)</f>
        <v>417</v>
      </c>
      <c r="M258" s="48">
        <f ca="1" t="shared" si="1256"/>
        <v>412</v>
      </c>
      <c r="N258" s="48">
        <f ca="1" t="shared" si="1256"/>
        <v>413</v>
      </c>
      <c r="O258" s="79">
        <f ca="1" t="shared" ref="O258:Q258" si="1257">+IF($H258=O$9,L258-$D258,0)</f>
        <v>5</v>
      </c>
      <c r="P258" s="79">
        <f ca="1" t="shared" si="1257"/>
        <v>0</v>
      </c>
      <c r="Q258" s="79">
        <f ca="1" t="shared" si="1257"/>
        <v>0</v>
      </c>
      <c r="R258" s="55">
        <f ca="1" t="shared" ref="R258:T258" si="1258">+IF($H258=R$9,MAX(0,L258-$D258),0)*$AA258</f>
        <v>5</v>
      </c>
      <c r="S258" s="55">
        <f ca="1" t="shared" si="1258"/>
        <v>0</v>
      </c>
      <c r="T258" s="55">
        <f ca="1" t="shared" si="1258"/>
        <v>0</v>
      </c>
      <c r="U258" s="55">
        <f ca="1" t="shared" ref="U258:W258" si="1259">IF($H258=U$9,MAX(I258-L257,0),0)*$AA258</f>
        <v>1</v>
      </c>
      <c r="V258" s="55">
        <f ca="1" t="shared" si="1259"/>
        <v>0</v>
      </c>
      <c r="W258" s="55">
        <f ca="1" t="shared" si="1259"/>
        <v>0</v>
      </c>
      <c r="Y258" s="1"/>
      <c r="AA258" s="119">
        <f ca="1" t="shared" si="16"/>
        <v>1</v>
      </c>
      <c r="AB258" s="36">
        <f ca="1" t="shared" si="17"/>
        <v>1</v>
      </c>
      <c r="AC258" s="118">
        <f ca="1" t="shared" si="18"/>
        <v>1</v>
      </c>
      <c r="AE258" s="1"/>
      <c r="AG258" s="133">
        <f ca="1">VLOOKUP(F258,'Data Sources'!$L$3:$N$6,3,0)</f>
        <v>4</v>
      </c>
      <c r="AH258" s="134">
        <f ca="1">VLOOKUP(F258,'Data Sources'!$L$3:$O$6,4,0)</f>
        <v>1</v>
      </c>
      <c r="AI258" s="135">
        <f ca="1" t="shared" si="984"/>
        <v>3</v>
      </c>
      <c r="AK258" s="1"/>
      <c r="AU258" s="1"/>
      <c r="AZ258" s="153"/>
      <c r="BA258" s="29"/>
      <c r="BB258" s="1"/>
      <c r="BG258" s="153"/>
      <c r="BH258" s="29"/>
      <c r="BI258" s="1"/>
      <c r="BN258" s="153"/>
      <c r="BO258" s="29"/>
      <c r="BP258" s="1"/>
    </row>
    <row r="259" ht="14.25" customHeight="1" spans="1:68">
      <c r="A259" s="48">
        <f t="shared" si="21"/>
        <v>249</v>
      </c>
      <c r="B259" s="49">
        <f ca="1" t="shared" si="7"/>
        <v>0.919639222613917</v>
      </c>
      <c r="C259" s="49">
        <f ca="1">VLOOKUP(B259,'Data Sources'!$C:$E,3)</f>
        <v>3</v>
      </c>
      <c r="D259" s="59">
        <f ca="1" t="shared" si="8"/>
        <v>415</v>
      </c>
      <c r="E259" s="49">
        <f ca="1" t="shared" si="9"/>
        <v>0.781991637188787</v>
      </c>
      <c r="F259" s="49" t="str">
        <f ca="1">VLOOKUP(E259,'Data Sources'!$J$4:$O$6,3)</f>
        <v>Blended Drink</v>
      </c>
      <c r="G259" s="49">
        <f ca="1">VLOOKUP(E259,'Data Sources'!$J$4:$O$6,4)</f>
        <v>8</v>
      </c>
      <c r="H259" s="54">
        <f ca="1" t="shared" si="10"/>
        <v>2</v>
      </c>
      <c r="I259" s="54">
        <f ca="1" t="shared" ref="I259:K259" si="1260">IF($H259=I$9,MAX(L258,$D259),L258)</f>
        <v>417</v>
      </c>
      <c r="J259" s="54">
        <f ca="1" t="shared" si="1260"/>
        <v>415</v>
      </c>
      <c r="K259" s="54">
        <f ca="1" t="shared" si="1260"/>
        <v>413</v>
      </c>
      <c r="L259" s="48">
        <f ca="1" t="shared" ref="L259:N259" si="1261">IF($H259=L$9,I259+$G259,L258)</f>
        <v>417</v>
      </c>
      <c r="M259" s="48">
        <f ca="1" t="shared" si="1261"/>
        <v>423</v>
      </c>
      <c r="N259" s="48">
        <f ca="1" t="shared" si="1261"/>
        <v>413</v>
      </c>
      <c r="O259" s="79">
        <f ca="1" t="shared" ref="O259:Q259" si="1262">+IF($H259=O$9,L259-$D259,0)</f>
        <v>0</v>
      </c>
      <c r="P259" s="79">
        <f ca="1" t="shared" si="1262"/>
        <v>8</v>
      </c>
      <c r="Q259" s="79">
        <f ca="1" t="shared" si="1262"/>
        <v>0</v>
      </c>
      <c r="R259" s="48">
        <f ca="1" t="shared" ref="R259:T259" si="1263">+IF($H259=R$9,MAX(0,L259-$D259),0)*$AA259</f>
        <v>0</v>
      </c>
      <c r="S259" s="48">
        <f ca="1" t="shared" si="1263"/>
        <v>8</v>
      </c>
      <c r="T259" s="48">
        <f ca="1" t="shared" si="1263"/>
        <v>0</v>
      </c>
      <c r="U259" s="48">
        <f ca="1" t="shared" ref="U259:W259" si="1264">IF($H259=U$9,MAX(I259-L258,0),0)*$AA259</f>
        <v>0</v>
      </c>
      <c r="V259" s="48">
        <f ca="1" t="shared" si="1264"/>
        <v>3</v>
      </c>
      <c r="W259" s="48">
        <f ca="1" t="shared" si="1264"/>
        <v>0</v>
      </c>
      <c r="Y259" s="1"/>
      <c r="AA259" s="119">
        <f ca="1" t="shared" si="16"/>
        <v>1</v>
      </c>
      <c r="AB259" s="36">
        <f ca="1" t="shared" si="17"/>
        <v>2</v>
      </c>
      <c r="AC259" s="118">
        <f ca="1" t="shared" si="18"/>
        <v>1</v>
      </c>
      <c r="AE259" s="1"/>
      <c r="AG259" s="133">
        <f ca="1">VLOOKUP(F259,'Data Sources'!$L$3:$N$6,3,0)</f>
        <v>5</v>
      </c>
      <c r="AH259" s="134">
        <f ca="1">VLOOKUP(F259,'Data Sources'!$L$3:$O$6,4,0)</f>
        <v>1.9</v>
      </c>
      <c r="AI259" s="135">
        <f ca="1" t="shared" si="984"/>
        <v>3.1</v>
      </c>
      <c r="AK259" s="1"/>
      <c r="AU259" s="1"/>
      <c r="AZ259" s="153"/>
      <c r="BA259" s="29"/>
      <c r="BB259" s="1"/>
      <c r="BG259" s="153"/>
      <c r="BH259" s="29"/>
      <c r="BI259" s="1"/>
      <c r="BN259" s="153"/>
      <c r="BO259" s="29"/>
      <c r="BP259" s="1"/>
    </row>
    <row r="260" ht="14.25" customHeight="1" spans="1:68">
      <c r="A260" s="55">
        <f t="shared" si="21"/>
        <v>250</v>
      </c>
      <c r="B260" s="56">
        <f ca="1" t="shared" si="7"/>
        <v>0.442673300339633</v>
      </c>
      <c r="C260" s="56">
        <f ca="1">VLOOKUP(B260,'Data Sources'!$C:$E,3)</f>
        <v>1</v>
      </c>
      <c r="D260" s="57">
        <f ca="1" t="shared" si="8"/>
        <v>416</v>
      </c>
      <c r="E260" s="56">
        <f ca="1" t="shared" si="9"/>
        <v>0.237088029253509</v>
      </c>
      <c r="F260" s="56" t="str">
        <f ca="1">VLOOKUP(E260,'Data Sources'!$J$4:$O$6,3)</f>
        <v>Hot Coffee</v>
      </c>
      <c r="G260" s="56">
        <f ca="1">VLOOKUP(E260,'Data Sources'!$J$4:$O$6,4)</f>
        <v>2</v>
      </c>
      <c r="H260" s="58">
        <f ca="1" t="shared" si="10"/>
        <v>3</v>
      </c>
      <c r="I260" s="58">
        <f ca="1" t="shared" ref="I260:K260" si="1265">IF($H260=I$9,MAX(L259,$D260),L259)</f>
        <v>417</v>
      </c>
      <c r="J260" s="58">
        <f ca="1" t="shared" si="1265"/>
        <v>423</v>
      </c>
      <c r="K260" s="58">
        <f ca="1" t="shared" si="1265"/>
        <v>416</v>
      </c>
      <c r="L260" s="48">
        <f ca="1" t="shared" ref="L260:N260" si="1266">IF($H260=L$9,I260+$G260,L259)</f>
        <v>417</v>
      </c>
      <c r="M260" s="48">
        <f ca="1" t="shared" si="1266"/>
        <v>423</v>
      </c>
      <c r="N260" s="48">
        <f ca="1" t="shared" si="1266"/>
        <v>418</v>
      </c>
      <c r="O260" s="79">
        <f ca="1" t="shared" ref="O260:Q260" si="1267">+IF($H260=O$9,L260-$D260,0)</f>
        <v>0</v>
      </c>
      <c r="P260" s="79">
        <f ca="1" t="shared" si="1267"/>
        <v>0</v>
      </c>
      <c r="Q260" s="79">
        <f ca="1" t="shared" si="1267"/>
        <v>2</v>
      </c>
      <c r="R260" s="55">
        <f ca="1" t="shared" ref="R260:T260" si="1268">+IF($H260=R$9,MAX(0,L260-$D260),0)*$AA260</f>
        <v>0</v>
      </c>
      <c r="S260" s="55">
        <f ca="1" t="shared" si="1268"/>
        <v>0</v>
      </c>
      <c r="T260" s="55">
        <f ca="1" t="shared" si="1268"/>
        <v>2</v>
      </c>
      <c r="U260" s="55">
        <f ca="1" t="shared" ref="U260:W260" si="1269">IF($H260=U$9,MAX(I260-L259,0),0)*$AA260</f>
        <v>0</v>
      </c>
      <c r="V260" s="55">
        <f ca="1" t="shared" si="1269"/>
        <v>0</v>
      </c>
      <c r="W260" s="55">
        <f ca="1" t="shared" si="1269"/>
        <v>3</v>
      </c>
      <c r="Y260" s="1"/>
      <c r="AA260" s="119">
        <f ca="1" t="shared" si="16"/>
        <v>1</v>
      </c>
      <c r="AB260" s="36">
        <f ca="1" t="shared" si="17"/>
        <v>3</v>
      </c>
      <c r="AC260" s="118">
        <f ca="1" t="shared" si="18"/>
        <v>1</v>
      </c>
      <c r="AE260" s="1"/>
      <c r="AG260" s="133">
        <f ca="1">VLOOKUP(F260,'Data Sources'!$L$3:$N$6,3,0)</f>
        <v>4</v>
      </c>
      <c r="AH260" s="134">
        <f ca="1">VLOOKUP(F260,'Data Sources'!$L$3:$O$6,4,0)</f>
        <v>1.2</v>
      </c>
      <c r="AI260" s="135">
        <f ca="1" t="shared" si="984"/>
        <v>2.8</v>
      </c>
      <c r="AK260" s="1"/>
      <c r="AU260" s="1"/>
      <c r="AZ260" s="153"/>
      <c r="BA260" s="29"/>
      <c r="BB260" s="1"/>
      <c r="BG260" s="153"/>
      <c r="BH260" s="29"/>
      <c r="BI260" s="1"/>
      <c r="BN260" s="153"/>
      <c r="BO260" s="29"/>
      <c r="BP260" s="1"/>
    </row>
    <row r="261" ht="14.25" customHeight="1" spans="1:68">
      <c r="A261" s="48">
        <f t="shared" si="21"/>
        <v>251</v>
      </c>
      <c r="B261" s="49">
        <f ca="1" t="shared" si="7"/>
        <v>0.828794721491292</v>
      </c>
      <c r="C261" s="49">
        <f ca="1">VLOOKUP(B261,'Data Sources'!$C:$E,3)</f>
        <v>2</v>
      </c>
      <c r="D261" s="59">
        <f ca="1" t="shared" si="8"/>
        <v>418</v>
      </c>
      <c r="E261" s="49">
        <f ca="1" t="shared" si="9"/>
        <v>0.37343222586244</v>
      </c>
      <c r="F261" s="49" t="str">
        <f ca="1">VLOOKUP(E261,'Data Sources'!$J$4:$O$6,3)</f>
        <v>Hot Coffee</v>
      </c>
      <c r="G261" s="49">
        <f ca="1">VLOOKUP(E261,'Data Sources'!$J$4:$O$6,4)</f>
        <v>2</v>
      </c>
      <c r="H261" s="54">
        <f ca="1" t="shared" si="10"/>
        <v>1</v>
      </c>
      <c r="I261" s="54">
        <f ca="1" t="shared" ref="I261:K261" si="1270">IF($H261=I$9,MAX(L260,$D261),L260)</f>
        <v>418</v>
      </c>
      <c r="J261" s="54">
        <f ca="1" t="shared" si="1270"/>
        <v>423</v>
      </c>
      <c r="K261" s="54">
        <f ca="1" t="shared" si="1270"/>
        <v>418</v>
      </c>
      <c r="L261" s="48">
        <f ca="1" t="shared" ref="L261:N261" si="1271">IF($H261=L$9,I261+$G261,L260)</f>
        <v>420</v>
      </c>
      <c r="M261" s="48">
        <f ca="1" t="shared" si="1271"/>
        <v>423</v>
      </c>
      <c r="N261" s="48">
        <f ca="1" t="shared" si="1271"/>
        <v>418</v>
      </c>
      <c r="O261" s="79">
        <f ca="1" t="shared" ref="O261:Q261" si="1272">+IF($H261=O$9,L261-$D261,0)</f>
        <v>2</v>
      </c>
      <c r="P261" s="79">
        <f ca="1" t="shared" si="1272"/>
        <v>0</v>
      </c>
      <c r="Q261" s="79">
        <f ca="1" t="shared" si="1272"/>
        <v>0</v>
      </c>
      <c r="R261" s="48">
        <f ca="1" t="shared" ref="R261:T261" si="1273">+IF($H261=R$9,MAX(0,L261-$D261),0)*$AA261</f>
        <v>2</v>
      </c>
      <c r="S261" s="48">
        <f ca="1" t="shared" si="1273"/>
        <v>0</v>
      </c>
      <c r="T261" s="48">
        <f ca="1" t="shared" si="1273"/>
        <v>0</v>
      </c>
      <c r="U261" s="48">
        <f ca="1" t="shared" ref="U261:W261" si="1274">IF($H261=U$9,MAX(I261-L260,0),0)*$AA261</f>
        <v>1</v>
      </c>
      <c r="V261" s="48">
        <f ca="1" t="shared" si="1274"/>
        <v>0</v>
      </c>
      <c r="W261" s="48">
        <f ca="1" t="shared" si="1274"/>
        <v>0</v>
      </c>
      <c r="Y261" s="1"/>
      <c r="AA261" s="119">
        <f ca="1" t="shared" si="16"/>
        <v>1</v>
      </c>
      <c r="AB261" s="36">
        <f ca="1" t="shared" si="17"/>
        <v>1</v>
      </c>
      <c r="AC261" s="118">
        <f ca="1" t="shared" si="18"/>
        <v>1</v>
      </c>
      <c r="AE261" s="1"/>
      <c r="AG261" s="133">
        <f ca="1">VLOOKUP(F261,'Data Sources'!$L$3:$N$6,3,0)</f>
        <v>4</v>
      </c>
      <c r="AH261" s="134">
        <f ca="1">VLOOKUP(F261,'Data Sources'!$L$3:$O$6,4,0)</f>
        <v>1.2</v>
      </c>
      <c r="AI261" s="135">
        <f ca="1" t="shared" si="984"/>
        <v>2.8</v>
      </c>
      <c r="AK261" s="1"/>
      <c r="AU261" s="1"/>
      <c r="AZ261" s="153"/>
      <c r="BA261" s="29"/>
      <c r="BB261" s="1"/>
      <c r="BG261" s="153"/>
      <c r="BH261" s="29"/>
      <c r="BI261" s="1"/>
      <c r="BN261" s="153"/>
      <c r="BO261" s="29"/>
      <c r="BP261" s="1"/>
    </row>
    <row r="262" ht="14.25" customHeight="1" spans="1:68">
      <c r="A262" s="55">
        <f t="shared" si="21"/>
        <v>252</v>
      </c>
      <c r="B262" s="56">
        <f ca="1" t="shared" si="7"/>
        <v>0.101114322185184</v>
      </c>
      <c r="C262" s="56">
        <f ca="1">VLOOKUP(B262,'Data Sources'!$C:$E,3)</f>
        <v>1</v>
      </c>
      <c r="D262" s="57">
        <f ca="1" t="shared" si="8"/>
        <v>419</v>
      </c>
      <c r="E262" s="56">
        <f ca="1" t="shared" si="9"/>
        <v>0.632203149351419</v>
      </c>
      <c r="F262" s="56" t="str">
        <f ca="1">VLOOKUP(E262,'Data Sources'!$J$4:$O$6,3)</f>
        <v>Cold Coffee</v>
      </c>
      <c r="G262" s="56">
        <f ca="1">VLOOKUP(E262,'Data Sources'!$J$4:$O$6,4)</f>
        <v>5</v>
      </c>
      <c r="H262" s="58">
        <f ca="1" t="shared" si="10"/>
        <v>3</v>
      </c>
      <c r="I262" s="58">
        <f ca="1" t="shared" ref="I262:K262" si="1275">IF($H262=I$9,MAX(L261,$D262),L261)</f>
        <v>420</v>
      </c>
      <c r="J262" s="58">
        <f ca="1" t="shared" si="1275"/>
        <v>423</v>
      </c>
      <c r="K262" s="58">
        <f ca="1" t="shared" si="1275"/>
        <v>419</v>
      </c>
      <c r="L262" s="48">
        <f ca="1" t="shared" ref="L262:N262" si="1276">IF($H262=L$9,I262+$G262,L261)</f>
        <v>420</v>
      </c>
      <c r="M262" s="48">
        <f ca="1" t="shared" si="1276"/>
        <v>423</v>
      </c>
      <c r="N262" s="48">
        <f ca="1" t="shared" si="1276"/>
        <v>424</v>
      </c>
      <c r="O262" s="79">
        <f ca="1" t="shared" ref="O262:Q262" si="1277">+IF($H262=O$9,L262-$D262,0)</f>
        <v>0</v>
      </c>
      <c r="P262" s="79">
        <f ca="1" t="shared" si="1277"/>
        <v>0</v>
      </c>
      <c r="Q262" s="79">
        <f ca="1" t="shared" si="1277"/>
        <v>5</v>
      </c>
      <c r="R262" s="55">
        <f ca="1" t="shared" ref="R262:T262" si="1278">+IF($H262=R$9,MAX(0,L262-$D262),0)*$AA262</f>
        <v>0</v>
      </c>
      <c r="S262" s="55">
        <f ca="1" t="shared" si="1278"/>
        <v>0</v>
      </c>
      <c r="T262" s="55">
        <f ca="1" t="shared" si="1278"/>
        <v>5</v>
      </c>
      <c r="U262" s="55">
        <f ca="1" t="shared" ref="U262:W262" si="1279">IF($H262=U$9,MAX(I262-L261,0),0)*$AA262</f>
        <v>0</v>
      </c>
      <c r="V262" s="55">
        <f ca="1" t="shared" si="1279"/>
        <v>0</v>
      </c>
      <c r="W262" s="55">
        <f ca="1" t="shared" si="1279"/>
        <v>1</v>
      </c>
      <c r="Y262" s="1"/>
      <c r="AA262" s="119">
        <f ca="1" t="shared" si="16"/>
        <v>1</v>
      </c>
      <c r="AB262" s="36">
        <f ca="1" t="shared" si="17"/>
        <v>3</v>
      </c>
      <c r="AC262" s="118">
        <f ca="1" t="shared" si="18"/>
        <v>1</v>
      </c>
      <c r="AE262" s="1"/>
      <c r="AG262" s="133">
        <f ca="1">VLOOKUP(F262,'Data Sources'!$L$3:$N$6,3,0)</f>
        <v>4</v>
      </c>
      <c r="AH262" s="134">
        <f ca="1">VLOOKUP(F262,'Data Sources'!$L$3:$O$6,4,0)</f>
        <v>1</v>
      </c>
      <c r="AI262" s="135">
        <f ca="1" t="shared" si="984"/>
        <v>3</v>
      </c>
      <c r="AK262" s="1"/>
      <c r="AU262" s="1"/>
      <c r="AZ262" s="153"/>
      <c r="BA262" s="29"/>
      <c r="BB262" s="1"/>
      <c r="BG262" s="153"/>
      <c r="BH262" s="29"/>
      <c r="BI262" s="1"/>
      <c r="BN262" s="153"/>
      <c r="BO262" s="29"/>
      <c r="BP262" s="1"/>
    </row>
    <row r="263" ht="14.25" customHeight="1" spans="1:68">
      <c r="A263" s="48">
        <f t="shared" si="21"/>
        <v>253</v>
      </c>
      <c r="B263" s="49">
        <f ca="1" t="shared" si="7"/>
        <v>0.0708786959737313</v>
      </c>
      <c r="C263" s="49">
        <f ca="1">VLOOKUP(B263,'Data Sources'!$C:$E,3)</f>
        <v>1</v>
      </c>
      <c r="D263" s="59">
        <f ca="1" t="shared" si="8"/>
        <v>420</v>
      </c>
      <c r="E263" s="49">
        <f ca="1" t="shared" si="9"/>
        <v>0.0542445941502592</v>
      </c>
      <c r="F263" s="49" t="str">
        <f ca="1">VLOOKUP(E263,'Data Sources'!$J$4:$O$6,3)</f>
        <v>Hot Coffee</v>
      </c>
      <c r="G263" s="49">
        <f ca="1">VLOOKUP(E263,'Data Sources'!$J$4:$O$6,4)</f>
        <v>2</v>
      </c>
      <c r="H263" s="54">
        <f ca="1" t="shared" si="10"/>
        <v>1</v>
      </c>
      <c r="I263" s="54">
        <f ca="1" t="shared" ref="I263:K263" si="1280">IF($H263=I$9,MAX(L262,$D263),L262)</f>
        <v>420</v>
      </c>
      <c r="J263" s="54">
        <f ca="1" t="shared" si="1280"/>
        <v>423</v>
      </c>
      <c r="K263" s="54">
        <f ca="1" t="shared" si="1280"/>
        <v>424</v>
      </c>
      <c r="L263" s="48">
        <f ca="1" t="shared" ref="L263:N263" si="1281">IF($H263=L$9,I263+$G263,L262)</f>
        <v>422</v>
      </c>
      <c r="M263" s="48">
        <f ca="1" t="shared" si="1281"/>
        <v>423</v>
      </c>
      <c r="N263" s="48">
        <f ca="1" t="shared" si="1281"/>
        <v>424</v>
      </c>
      <c r="O263" s="79">
        <f ca="1" t="shared" ref="O263:Q263" si="1282">+IF($H263=O$9,L263-$D263,0)</f>
        <v>2</v>
      </c>
      <c r="P263" s="79">
        <f ca="1" t="shared" si="1282"/>
        <v>0</v>
      </c>
      <c r="Q263" s="79">
        <f ca="1" t="shared" si="1282"/>
        <v>0</v>
      </c>
      <c r="R263" s="48">
        <f ca="1" t="shared" ref="R263:T263" si="1283">+IF($H263=R$9,MAX(0,L263-$D263),0)*$AA263</f>
        <v>2</v>
      </c>
      <c r="S263" s="48">
        <f ca="1" t="shared" si="1283"/>
        <v>0</v>
      </c>
      <c r="T263" s="48">
        <f ca="1" t="shared" si="1283"/>
        <v>0</v>
      </c>
      <c r="U263" s="48">
        <f ca="1" t="shared" ref="U263:W263" si="1284">IF($H263=U$9,MAX(I263-L262,0),0)*$AA263</f>
        <v>0</v>
      </c>
      <c r="V263" s="48">
        <f ca="1" t="shared" si="1284"/>
        <v>0</v>
      </c>
      <c r="W263" s="48">
        <f ca="1" t="shared" si="1284"/>
        <v>0</v>
      </c>
      <c r="Y263" s="1"/>
      <c r="AA263" s="119">
        <f ca="1" t="shared" si="16"/>
        <v>1</v>
      </c>
      <c r="AB263" s="36">
        <f ca="1" t="shared" si="17"/>
        <v>1</v>
      </c>
      <c r="AC263" s="118">
        <f ca="1" t="shared" si="18"/>
        <v>1</v>
      </c>
      <c r="AE263" s="1"/>
      <c r="AG263" s="133">
        <f ca="1">VLOOKUP(F263,'Data Sources'!$L$3:$N$6,3,0)</f>
        <v>4</v>
      </c>
      <c r="AH263" s="134">
        <f ca="1">VLOOKUP(F263,'Data Sources'!$L$3:$O$6,4,0)</f>
        <v>1.2</v>
      </c>
      <c r="AI263" s="135">
        <f ca="1" t="shared" si="984"/>
        <v>2.8</v>
      </c>
      <c r="AK263" s="1"/>
      <c r="AU263" s="1"/>
      <c r="AZ263" s="153"/>
      <c r="BA263" s="29"/>
      <c r="BB263" s="1"/>
      <c r="BG263" s="153"/>
      <c r="BH263" s="29"/>
      <c r="BI263" s="1"/>
      <c r="BN263" s="153"/>
      <c r="BO263" s="29"/>
      <c r="BP263" s="1"/>
    </row>
    <row r="264" ht="14.25" customHeight="1" spans="1:68">
      <c r="A264" s="55">
        <f t="shared" si="21"/>
        <v>254</v>
      </c>
      <c r="B264" s="56">
        <f ca="1" t="shared" si="7"/>
        <v>0.419692950838348</v>
      </c>
      <c r="C264" s="56">
        <f ca="1">VLOOKUP(B264,'Data Sources'!$C:$E,3)</f>
        <v>1</v>
      </c>
      <c r="D264" s="57">
        <f ca="1" t="shared" si="8"/>
        <v>421</v>
      </c>
      <c r="E264" s="56">
        <f ca="1" t="shared" si="9"/>
        <v>0.0606743447199802</v>
      </c>
      <c r="F264" s="56" t="str">
        <f ca="1">VLOOKUP(E264,'Data Sources'!$J$4:$O$6,3)</f>
        <v>Hot Coffee</v>
      </c>
      <c r="G264" s="56">
        <f ca="1">VLOOKUP(E264,'Data Sources'!$J$4:$O$6,4)</f>
        <v>2</v>
      </c>
      <c r="H264" s="58">
        <f ca="1" t="shared" si="10"/>
        <v>1</v>
      </c>
      <c r="I264" s="58">
        <f ca="1" t="shared" ref="I264:K264" si="1285">IF($H264=I$9,MAX(L263,$D264),L263)</f>
        <v>422</v>
      </c>
      <c r="J264" s="58">
        <f ca="1" t="shared" si="1285"/>
        <v>423</v>
      </c>
      <c r="K264" s="58">
        <f ca="1" t="shared" si="1285"/>
        <v>424</v>
      </c>
      <c r="L264" s="48">
        <f ca="1" t="shared" ref="L264:N264" si="1286">IF($H264=L$9,I264+$G264,L263)</f>
        <v>424</v>
      </c>
      <c r="M264" s="48">
        <f ca="1" t="shared" si="1286"/>
        <v>423</v>
      </c>
      <c r="N264" s="48">
        <f ca="1" t="shared" si="1286"/>
        <v>424</v>
      </c>
      <c r="O264" s="79">
        <f ca="1" t="shared" ref="O264:Q264" si="1287">+IF($H264=O$9,L264-$D264,0)</f>
        <v>3</v>
      </c>
      <c r="P264" s="79">
        <f ca="1" t="shared" si="1287"/>
        <v>0</v>
      </c>
      <c r="Q264" s="79">
        <f ca="1" t="shared" si="1287"/>
        <v>0</v>
      </c>
      <c r="R264" s="55">
        <f ca="1" t="shared" ref="R264:T264" si="1288">+IF($H264=R$9,MAX(0,L264-$D264),0)*$AA264</f>
        <v>3</v>
      </c>
      <c r="S264" s="55">
        <f ca="1" t="shared" si="1288"/>
        <v>0</v>
      </c>
      <c r="T264" s="55">
        <f ca="1" t="shared" si="1288"/>
        <v>0</v>
      </c>
      <c r="U264" s="55">
        <f ca="1" t="shared" ref="U264:W264" si="1289">IF($H264=U$9,MAX(I264-L263,0),0)*$AA264</f>
        <v>0</v>
      </c>
      <c r="V264" s="55">
        <f ca="1" t="shared" si="1289"/>
        <v>0</v>
      </c>
      <c r="W264" s="55">
        <f ca="1" t="shared" si="1289"/>
        <v>0</v>
      </c>
      <c r="Y264" s="1"/>
      <c r="AA264" s="119">
        <f ca="1" t="shared" si="16"/>
        <v>1</v>
      </c>
      <c r="AB264" s="36">
        <f ca="1" t="shared" si="17"/>
        <v>1</v>
      </c>
      <c r="AC264" s="118">
        <f ca="1" t="shared" si="18"/>
        <v>1</v>
      </c>
      <c r="AE264" s="1"/>
      <c r="AG264" s="133">
        <f ca="1">VLOOKUP(F264,'Data Sources'!$L$3:$N$6,3,0)</f>
        <v>4</v>
      </c>
      <c r="AH264" s="134">
        <f ca="1">VLOOKUP(F264,'Data Sources'!$L$3:$O$6,4,0)</f>
        <v>1.2</v>
      </c>
      <c r="AI264" s="135">
        <f ca="1" t="shared" si="984"/>
        <v>2.8</v>
      </c>
      <c r="AK264" s="1"/>
      <c r="AU264" s="1"/>
      <c r="AZ264" s="153"/>
      <c r="BA264" s="29"/>
      <c r="BB264" s="1"/>
      <c r="BG264" s="153"/>
      <c r="BH264" s="29"/>
      <c r="BI264" s="1"/>
      <c r="BN264" s="153"/>
      <c r="BO264" s="29"/>
      <c r="BP264" s="1"/>
    </row>
    <row r="265" ht="14.25" customHeight="1" spans="1:68">
      <c r="A265" s="48">
        <f t="shared" si="21"/>
        <v>255</v>
      </c>
      <c r="B265" s="49">
        <f ca="1" t="shared" si="7"/>
        <v>0.939254238571848</v>
      </c>
      <c r="C265" s="49">
        <f ca="1">VLOOKUP(B265,'Data Sources'!$C:$E,3)</f>
        <v>3</v>
      </c>
      <c r="D265" s="59">
        <f ca="1" t="shared" si="8"/>
        <v>424</v>
      </c>
      <c r="E265" s="49">
        <f ca="1" t="shared" si="9"/>
        <v>0.707661801788148</v>
      </c>
      <c r="F265" s="49" t="str">
        <f ca="1">VLOOKUP(E265,'Data Sources'!$J$4:$O$6,3)</f>
        <v>Blended Drink</v>
      </c>
      <c r="G265" s="49">
        <f ca="1">VLOOKUP(E265,'Data Sources'!$J$4:$O$6,4)</f>
        <v>8</v>
      </c>
      <c r="H265" s="54">
        <f ca="1" t="shared" si="10"/>
        <v>2</v>
      </c>
      <c r="I265" s="54">
        <f ca="1" t="shared" ref="I265:K265" si="1290">IF($H265=I$9,MAX(L264,$D265),L264)</f>
        <v>424</v>
      </c>
      <c r="J265" s="54">
        <f ca="1" t="shared" si="1290"/>
        <v>424</v>
      </c>
      <c r="K265" s="54">
        <f ca="1" t="shared" si="1290"/>
        <v>424</v>
      </c>
      <c r="L265" s="48">
        <f ca="1" t="shared" ref="L265:N265" si="1291">IF($H265=L$9,I265+$G265,L264)</f>
        <v>424</v>
      </c>
      <c r="M265" s="48">
        <f ca="1" t="shared" si="1291"/>
        <v>432</v>
      </c>
      <c r="N265" s="48">
        <f ca="1" t="shared" si="1291"/>
        <v>424</v>
      </c>
      <c r="O265" s="79">
        <f ca="1" t="shared" ref="O265:Q265" si="1292">+IF($H265=O$9,L265-$D265,0)</f>
        <v>0</v>
      </c>
      <c r="P265" s="79">
        <f ca="1" t="shared" si="1292"/>
        <v>8</v>
      </c>
      <c r="Q265" s="79">
        <f ca="1" t="shared" si="1292"/>
        <v>0</v>
      </c>
      <c r="R265" s="48">
        <f ca="1" t="shared" ref="R265:T265" si="1293">+IF($H265=R$9,MAX(0,L265-$D265),0)*$AA265</f>
        <v>0</v>
      </c>
      <c r="S265" s="48">
        <f ca="1" t="shared" si="1293"/>
        <v>8</v>
      </c>
      <c r="T265" s="48">
        <f ca="1" t="shared" si="1293"/>
        <v>0</v>
      </c>
      <c r="U265" s="48">
        <f ca="1" t="shared" ref="U265:W265" si="1294">IF($H265=U$9,MAX(I265-L264,0),0)*$AA265</f>
        <v>0</v>
      </c>
      <c r="V265" s="48">
        <f ca="1" t="shared" si="1294"/>
        <v>1</v>
      </c>
      <c r="W265" s="48">
        <f ca="1" t="shared" si="1294"/>
        <v>0</v>
      </c>
      <c r="Y265" s="1"/>
      <c r="AA265" s="119">
        <f ca="1" t="shared" si="16"/>
        <v>1</v>
      </c>
      <c r="AB265" s="36">
        <f ca="1" t="shared" si="17"/>
        <v>2</v>
      </c>
      <c r="AC265" s="118">
        <f ca="1" t="shared" si="18"/>
        <v>1</v>
      </c>
      <c r="AE265" s="1"/>
      <c r="AG265" s="133">
        <f ca="1">VLOOKUP(F265,'Data Sources'!$L$3:$N$6,3,0)</f>
        <v>5</v>
      </c>
      <c r="AH265" s="134">
        <f ca="1">VLOOKUP(F265,'Data Sources'!$L$3:$O$6,4,0)</f>
        <v>1.9</v>
      </c>
      <c r="AI265" s="135">
        <f ca="1" t="shared" si="984"/>
        <v>3.1</v>
      </c>
      <c r="AK265" s="1"/>
      <c r="AU265" s="1"/>
      <c r="AZ265" s="153"/>
      <c r="BA265" s="29"/>
      <c r="BB265" s="1"/>
      <c r="BG265" s="153"/>
      <c r="BH265" s="29"/>
      <c r="BI265" s="1"/>
      <c r="BN265" s="153"/>
      <c r="BO265" s="29"/>
      <c r="BP265" s="1"/>
    </row>
    <row r="266" ht="14.25" customHeight="1" spans="1:68">
      <c r="A266" s="55">
        <f t="shared" si="21"/>
        <v>256</v>
      </c>
      <c r="B266" s="56">
        <f ca="1" t="shared" si="7"/>
        <v>0.303914852998991</v>
      </c>
      <c r="C266" s="56">
        <f ca="1">VLOOKUP(B266,'Data Sources'!$C:$E,3)</f>
        <v>1</v>
      </c>
      <c r="D266" s="57">
        <f ca="1" t="shared" si="8"/>
        <v>425</v>
      </c>
      <c r="E266" s="56">
        <f ca="1" t="shared" si="9"/>
        <v>0.289705091266428</v>
      </c>
      <c r="F266" s="56" t="str">
        <f ca="1">VLOOKUP(E266,'Data Sources'!$J$4:$O$6,3)</f>
        <v>Hot Coffee</v>
      </c>
      <c r="G266" s="56">
        <f ca="1">VLOOKUP(E266,'Data Sources'!$J$4:$O$6,4)</f>
        <v>2</v>
      </c>
      <c r="H266" s="58">
        <f ca="1" t="shared" si="10"/>
        <v>1</v>
      </c>
      <c r="I266" s="58">
        <f ca="1" t="shared" ref="I266:K266" si="1295">IF($H266=I$9,MAX(L265,$D266),L265)</f>
        <v>425</v>
      </c>
      <c r="J266" s="58">
        <f ca="1" t="shared" si="1295"/>
        <v>432</v>
      </c>
      <c r="K266" s="58">
        <f ca="1" t="shared" si="1295"/>
        <v>424</v>
      </c>
      <c r="L266" s="48">
        <f ca="1" t="shared" ref="L266:N266" si="1296">IF($H266=L$9,I266+$G266,L265)</f>
        <v>427</v>
      </c>
      <c r="M266" s="48">
        <f ca="1" t="shared" si="1296"/>
        <v>432</v>
      </c>
      <c r="N266" s="48">
        <f ca="1" t="shared" si="1296"/>
        <v>424</v>
      </c>
      <c r="O266" s="79">
        <f ca="1" t="shared" ref="O266:Q266" si="1297">+IF($H266=O$9,L266-$D266,0)</f>
        <v>2</v>
      </c>
      <c r="P266" s="79">
        <f ca="1" t="shared" si="1297"/>
        <v>0</v>
      </c>
      <c r="Q266" s="79">
        <f ca="1" t="shared" si="1297"/>
        <v>0</v>
      </c>
      <c r="R266" s="55">
        <f ca="1" t="shared" ref="R266:T266" si="1298">+IF($H266=R$9,MAX(0,L266-$D266),0)*$AA266</f>
        <v>2</v>
      </c>
      <c r="S266" s="55">
        <f ca="1" t="shared" si="1298"/>
        <v>0</v>
      </c>
      <c r="T266" s="55">
        <f ca="1" t="shared" si="1298"/>
        <v>0</v>
      </c>
      <c r="U266" s="55">
        <f ca="1" t="shared" ref="U266:W266" si="1299">IF($H266=U$9,MAX(I266-L265,0),0)*$AA266</f>
        <v>1</v>
      </c>
      <c r="V266" s="55">
        <f ca="1" t="shared" si="1299"/>
        <v>0</v>
      </c>
      <c r="W266" s="55">
        <f ca="1" t="shared" si="1299"/>
        <v>0</v>
      </c>
      <c r="Y266" s="1"/>
      <c r="AA266" s="119">
        <f ca="1" t="shared" si="16"/>
        <v>1</v>
      </c>
      <c r="AB266" s="36">
        <f ca="1" t="shared" si="17"/>
        <v>1</v>
      </c>
      <c r="AC266" s="118">
        <f ca="1" t="shared" si="18"/>
        <v>1</v>
      </c>
      <c r="AE266" s="1"/>
      <c r="AG266" s="133">
        <f ca="1">VLOOKUP(F266,'Data Sources'!$L$3:$N$6,3,0)</f>
        <v>4</v>
      </c>
      <c r="AH266" s="134">
        <f ca="1">VLOOKUP(F266,'Data Sources'!$L$3:$O$6,4,0)</f>
        <v>1.2</v>
      </c>
      <c r="AI266" s="135">
        <f ca="1" t="shared" si="984"/>
        <v>2.8</v>
      </c>
      <c r="AK266" s="1"/>
      <c r="AU266" s="1"/>
      <c r="AZ266" s="153"/>
      <c r="BA266" s="29"/>
      <c r="BB266" s="1"/>
      <c r="BG266" s="153"/>
      <c r="BH266" s="29"/>
      <c r="BI266" s="1"/>
      <c r="BN266" s="153"/>
      <c r="BO266" s="29"/>
      <c r="BP266" s="1"/>
    </row>
    <row r="267" ht="14.25" customHeight="1" spans="1:68">
      <c r="A267" s="48">
        <f t="shared" si="21"/>
        <v>257</v>
      </c>
      <c r="B267" s="49">
        <f ca="1" t="shared" si="7"/>
        <v>0.585495911255548</v>
      </c>
      <c r="C267" s="49">
        <f ca="1">VLOOKUP(B267,'Data Sources'!$C:$E,3)</f>
        <v>2</v>
      </c>
      <c r="D267" s="59">
        <f ca="1" t="shared" si="8"/>
        <v>427</v>
      </c>
      <c r="E267" s="49">
        <f ca="1" t="shared" si="9"/>
        <v>0.720918393297531</v>
      </c>
      <c r="F267" s="49" t="str">
        <f ca="1">VLOOKUP(E267,'Data Sources'!$J$4:$O$6,3)</f>
        <v>Blended Drink</v>
      </c>
      <c r="G267" s="49">
        <f ca="1">VLOOKUP(E267,'Data Sources'!$J$4:$O$6,4)</f>
        <v>8</v>
      </c>
      <c r="H267" s="54">
        <f ca="1" t="shared" si="10"/>
        <v>3</v>
      </c>
      <c r="I267" s="54">
        <f ca="1" t="shared" ref="I267:K267" si="1300">IF($H267=I$9,MAX(L266,$D267),L266)</f>
        <v>427</v>
      </c>
      <c r="J267" s="54">
        <f ca="1" t="shared" si="1300"/>
        <v>432</v>
      </c>
      <c r="K267" s="54">
        <f ca="1" t="shared" si="1300"/>
        <v>427</v>
      </c>
      <c r="L267" s="48">
        <f ca="1" t="shared" ref="L267:N267" si="1301">IF($H267=L$9,I267+$G267,L266)</f>
        <v>427</v>
      </c>
      <c r="M267" s="48">
        <f ca="1" t="shared" si="1301"/>
        <v>432</v>
      </c>
      <c r="N267" s="48">
        <f ca="1" t="shared" si="1301"/>
        <v>435</v>
      </c>
      <c r="O267" s="79">
        <f ca="1" t="shared" ref="O267:Q267" si="1302">+IF($H267=O$9,L267-$D267,0)</f>
        <v>0</v>
      </c>
      <c r="P267" s="79">
        <f ca="1" t="shared" si="1302"/>
        <v>0</v>
      </c>
      <c r="Q267" s="79">
        <f ca="1" t="shared" si="1302"/>
        <v>8</v>
      </c>
      <c r="R267" s="48">
        <f ca="1" t="shared" ref="R267:T267" si="1303">+IF($H267=R$9,MAX(0,L267-$D267),0)*$AA267</f>
        <v>0</v>
      </c>
      <c r="S267" s="48">
        <f ca="1" t="shared" si="1303"/>
        <v>0</v>
      </c>
      <c r="T267" s="48">
        <f ca="1" t="shared" si="1303"/>
        <v>8</v>
      </c>
      <c r="U267" s="48">
        <f ca="1" t="shared" ref="U267:W267" si="1304">IF($H267=U$9,MAX(I267-L266,0),0)*$AA267</f>
        <v>0</v>
      </c>
      <c r="V267" s="48">
        <f ca="1" t="shared" si="1304"/>
        <v>0</v>
      </c>
      <c r="W267" s="48">
        <f ca="1" t="shared" si="1304"/>
        <v>3</v>
      </c>
      <c r="Y267" s="1"/>
      <c r="AA267" s="119">
        <f ca="1" t="shared" si="16"/>
        <v>1</v>
      </c>
      <c r="AB267" s="36">
        <f ca="1" t="shared" si="17"/>
        <v>3</v>
      </c>
      <c r="AC267" s="118">
        <f ca="1" t="shared" si="18"/>
        <v>1</v>
      </c>
      <c r="AE267" s="1"/>
      <c r="AG267" s="133">
        <f ca="1">VLOOKUP(F267,'Data Sources'!$L$3:$N$6,3,0)</f>
        <v>5</v>
      </c>
      <c r="AH267" s="134">
        <f ca="1">VLOOKUP(F267,'Data Sources'!$L$3:$O$6,4,0)</f>
        <v>1.9</v>
      </c>
      <c r="AI267" s="135">
        <f ca="1" t="shared" ref="AI267:AI330" si="1305">AG267-AH267</f>
        <v>3.1</v>
      </c>
      <c r="AK267" s="1"/>
      <c r="AU267" s="1"/>
      <c r="AZ267" s="153"/>
      <c r="BA267" s="29"/>
      <c r="BB267" s="1"/>
      <c r="BG267" s="153"/>
      <c r="BH267" s="29"/>
      <c r="BI267" s="1"/>
      <c r="BN267" s="153"/>
      <c r="BO267" s="29"/>
      <c r="BP267" s="1"/>
    </row>
    <row r="268" ht="14.25" customHeight="1" spans="1:68">
      <c r="A268" s="55">
        <f t="shared" si="21"/>
        <v>258</v>
      </c>
      <c r="B268" s="56">
        <f ca="1" t="shared" si="7"/>
        <v>0.0467290603145822</v>
      </c>
      <c r="C268" s="56">
        <f ca="1">VLOOKUP(B268,'Data Sources'!$C:$E,3)</f>
        <v>1</v>
      </c>
      <c r="D268" s="57">
        <f ca="1" t="shared" si="8"/>
        <v>428</v>
      </c>
      <c r="E268" s="56">
        <f ca="1" t="shared" si="9"/>
        <v>0.628889759515436</v>
      </c>
      <c r="F268" s="56" t="str">
        <f ca="1">VLOOKUP(E268,'Data Sources'!$J$4:$O$6,3)</f>
        <v>Cold Coffee</v>
      </c>
      <c r="G268" s="56">
        <f ca="1">VLOOKUP(E268,'Data Sources'!$J$4:$O$6,4)</f>
        <v>5</v>
      </c>
      <c r="H268" s="58">
        <f ca="1" t="shared" si="10"/>
        <v>1</v>
      </c>
      <c r="I268" s="58">
        <f ca="1" t="shared" ref="I268:K268" si="1306">IF($H268=I$9,MAX(L267,$D268),L267)</f>
        <v>428</v>
      </c>
      <c r="J268" s="58">
        <f ca="1" t="shared" si="1306"/>
        <v>432</v>
      </c>
      <c r="K268" s="58">
        <f ca="1" t="shared" si="1306"/>
        <v>435</v>
      </c>
      <c r="L268" s="48">
        <f ca="1" t="shared" ref="L268:N268" si="1307">IF($H268=L$9,I268+$G268,L267)</f>
        <v>433</v>
      </c>
      <c r="M268" s="48">
        <f ca="1" t="shared" si="1307"/>
        <v>432</v>
      </c>
      <c r="N268" s="48">
        <f ca="1" t="shared" si="1307"/>
        <v>435</v>
      </c>
      <c r="O268" s="79">
        <f ca="1" t="shared" ref="O268:Q268" si="1308">+IF($H268=O$9,L268-$D268,0)</f>
        <v>5</v>
      </c>
      <c r="P268" s="79">
        <f ca="1" t="shared" si="1308"/>
        <v>0</v>
      </c>
      <c r="Q268" s="79">
        <f ca="1" t="shared" si="1308"/>
        <v>0</v>
      </c>
      <c r="R268" s="55">
        <f ca="1" t="shared" ref="R268:T268" si="1309">+IF($H268=R$9,MAX(0,L268-$D268),0)*$AA268</f>
        <v>5</v>
      </c>
      <c r="S268" s="55">
        <f ca="1" t="shared" si="1309"/>
        <v>0</v>
      </c>
      <c r="T268" s="55">
        <f ca="1" t="shared" si="1309"/>
        <v>0</v>
      </c>
      <c r="U268" s="55">
        <f ca="1" t="shared" ref="U268:W268" si="1310">IF($H268=U$9,MAX(I268-L267,0),0)*$AA268</f>
        <v>1</v>
      </c>
      <c r="V268" s="55">
        <f ca="1" t="shared" si="1310"/>
        <v>0</v>
      </c>
      <c r="W268" s="55">
        <f ca="1" t="shared" si="1310"/>
        <v>0</v>
      </c>
      <c r="Y268" s="1"/>
      <c r="AA268" s="119">
        <f ca="1" t="shared" si="16"/>
        <v>1</v>
      </c>
      <c r="AB268" s="36">
        <f ca="1" t="shared" si="17"/>
        <v>1</v>
      </c>
      <c r="AC268" s="118">
        <f ca="1" t="shared" si="18"/>
        <v>1</v>
      </c>
      <c r="AE268" s="1"/>
      <c r="AG268" s="133">
        <f ca="1">VLOOKUP(F268,'Data Sources'!$L$3:$N$6,3,0)</f>
        <v>4</v>
      </c>
      <c r="AH268" s="134">
        <f ca="1">VLOOKUP(F268,'Data Sources'!$L$3:$O$6,4,0)</f>
        <v>1</v>
      </c>
      <c r="AI268" s="135">
        <f ca="1" t="shared" si="1305"/>
        <v>3</v>
      </c>
      <c r="AK268" s="1"/>
      <c r="AU268" s="1"/>
      <c r="AZ268" s="153"/>
      <c r="BA268" s="29"/>
      <c r="BB268" s="1"/>
      <c r="BG268" s="153"/>
      <c r="BH268" s="29"/>
      <c r="BI268" s="1"/>
      <c r="BN268" s="153"/>
      <c r="BO268" s="29"/>
      <c r="BP268" s="1"/>
    </row>
    <row r="269" ht="14.25" customHeight="1" spans="1:68">
      <c r="A269" s="48">
        <f t="shared" si="21"/>
        <v>259</v>
      </c>
      <c r="B269" s="49">
        <f ca="1" t="shared" si="7"/>
        <v>0.598153807215517</v>
      </c>
      <c r="C269" s="49">
        <f ca="1">VLOOKUP(B269,'Data Sources'!$C:$E,3)</f>
        <v>2</v>
      </c>
      <c r="D269" s="59">
        <f ca="1" t="shared" si="8"/>
        <v>430</v>
      </c>
      <c r="E269" s="49">
        <f ca="1" t="shared" si="9"/>
        <v>0.152583879233136</v>
      </c>
      <c r="F269" s="49" t="str">
        <f ca="1">VLOOKUP(E269,'Data Sources'!$J$4:$O$6,3)</f>
        <v>Hot Coffee</v>
      </c>
      <c r="G269" s="49">
        <f ca="1">VLOOKUP(E269,'Data Sources'!$J$4:$O$6,4)</f>
        <v>2</v>
      </c>
      <c r="H269" s="54">
        <f ca="1" t="shared" si="10"/>
        <v>2</v>
      </c>
      <c r="I269" s="54">
        <f ca="1" t="shared" ref="I269:K269" si="1311">IF($H269=I$9,MAX(L268,$D269),L268)</f>
        <v>433</v>
      </c>
      <c r="J269" s="54">
        <f ca="1" t="shared" si="1311"/>
        <v>432</v>
      </c>
      <c r="K269" s="54">
        <f ca="1" t="shared" si="1311"/>
        <v>435</v>
      </c>
      <c r="L269" s="48">
        <f ca="1" t="shared" ref="L269:N269" si="1312">IF($H269=L$9,I269+$G269,L268)</f>
        <v>433</v>
      </c>
      <c r="M269" s="48">
        <f ca="1" t="shared" si="1312"/>
        <v>434</v>
      </c>
      <c r="N269" s="48">
        <f ca="1" t="shared" si="1312"/>
        <v>435</v>
      </c>
      <c r="O269" s="79">
        <f ca="1" t="shared" ref="O269:Q269" si="1313">+IF($H269=O$9,L269-$D269,0)</f>
        <v>0</v>
      </c>
      <c r="P269" s="79">
        <f ca="1" t="shared" si="1313"/>
        <v>4</v>
      </c>
      <c r="Q269" s="79">
        <f ca="1" t="shared" si="1313"/>
        <v>0</v>
      </c>
      <c r="R269" s="48">
        <f ca="1" t="shared" ref="R269:T269" si="1314">+IF($H269=R$9,MAX(0,L269-$D269),0)*$AA269</f>
        <v>0</v>
      </c>
      <c r="S269" s="48">
        <f ca="1" t="shared" si="1314"/>
        <v>4</v>
      </c>
      <c r="T269" s="48">
        <f ca="1" t="shared" si="1314"/>
        <v>0</v>
      </c>
      <c r="U269" s="48">
        <f ca="1" t="shared" ref="U269:W269" si="1315">IF($H269=U$9,MAX(I269-L268,0),0)*$AA269</f>
        <v>0</v>
      </c>
      <c r="V269" s="48">
        <f ca="1" t="shared" si="1315"/>
        <v>0</v>
      </c>
      <c r="W269" s="48">
        <f ca="1" t="shared" si="1315"/>
        <v>0</v>
      </c>
      <c r="Y269" s="1"/>
      <c r="AA269" s="119">
        <f ca="1" t="shared" si="16"/>
        <v>1</v>
      </c>
      <c r="AB269" s="36">
        <f ca="1" t="shared" si="17"/>
        <v>2</v>
      </c>
      <c r="AC269" s="118">
        <f ca="1" t="shared" si="18"/>
        <v>1</v>
      </c>
      <c r="AE269" s="1"/>
      <c r="AG269" s="133">
        <f ca="1">VLOOKUP(F269,'Data Sources'!$L$3:$N$6,3,0)</f>
        <v>4</v>
      </c>
      <c r="AH269" s="134">
        <f ca="1">VLOOKUP(F269,'Data Sources'!$L$3:$O$6,4,0)</f>
        <v>1.2</v>
      </c>
      <c r="AI269" s="135">
        <f ca="1" t="shared" si="1305"/>
        <v>2.8</v>
      </c>
      <c r="AK269" s="1"/>
      <c r="AU269" s="1"/>
      <c r="AZ269" s="153"/>
      <c r="BA269" s="29"/>
      <c r="BB269" s="1"/>
      <c r="BG269" s="153"/>
      <c r="BH269" s="29"/>
      <c r="BI269" s="1"/>
      <c r="BN269" s="153"/>
      <c r="BO269" s="29"/>
      <c r="BP269" s="1"/>
    </row>
    <row r="270" ht="14.25" customHeight="1" spans="1:68">
      <c r="A270" s="55">
        <f t="shared" si="21"/>
        <v>260</v>
      </c>
      <c r="B270" s="56">
        <f ca="1" t="shared" si="7"/>
        <v>0.741330291286972</v>
      </c>
      <c r="C270" s="56">
        <f ca="1">VLOOKUP(B270,'Data Sources'!$C:$E,3)</f>
        <v>2</v>
      </c>
      <c r="D270" s="57">
        <f ca="1" t="shared" si="8"/>
        <v>432</v>
      </c>
      <c r="E270" s="56">
        <f ca="1" t="shared" si="9"/>
        <v>0.290013839590201</v>
      </c>
      <c r="F270" s="56" t="str">
        <f ca="1">VLOOKUP(E270,'Data Sources'!$J$4:$O$6,3)</f>
        <v>Hot Coffee</v>
      </c>
      <c r="G270" s="56">
        <f ca="1">VLOOKUP(E270,'Data Sources'!$J$4:$O$6,4)</f>
        <v>2</v>
      </c>
      <c r="H270" s="58">
        <f ca="1" t="shared" si="10"/>
        <v>1</v>
      </c>
      <c r="I270" s="58">
        <f ca="1" t="shared" ref="I270:K270" si="1316">IF($H270=I$9,MAX(L269,$D270),L269)</f>
        <v>433</v>
      </c>
      <c r="J270" s="58">
        <f ca="1" t="shared" si="1316"/>
        <v>434</v>
      </c>
      <c r="K270" s="58">
        <f ca="1" t="shared" si="1316"/>
        <v>435</v>
      </c>
      <c r="L270" s="48">
        <f ca="1" t="shared" ref="L270:N270" si="1317">IF($H270=L$9,I270+$G270,L269)</f>
        <v>435</v>
      </c>
      <c r="M270" s="48">
        <f ca="1" t="shared" si="1317"/>
        <v>434</v>
      </c>
      <c r="N270" s="48">
        <f ca="1" t="shared" si="1317"/>
        <v>435</v>
      </c>
      <c r="O270" s="79">
        <f ca="1" t="shared" ref="O270:Q270" si="1318">+IF($H270=O$9,L270-$D270,0)</f>
        <v>3</v>
      </c>
      <c r="P270" s="79">
        <f ca="1" t="shared" si="1318"/>
        <v>0</v>
      </c>
      <c r="Q270" s="79">
        <f ca="1" t="shared" si="1318"/>
        <v>0</v>
      </c>
      <c r="R270" s="55">
        <f ca="1" t="shared" ref="R270:T270" si="1319">+IF($H270=R$9,MAX(0,L270-$D270),0)*$AA270</f>
        <v>3</v>
      </c>
      <c r="S270" s="55">
        <f ca="1" t="shared" si="1319"/>
        <v>0</v>
      </c>
      <c r="T270" s="55">
        <f ca="1" t="shared" si="1319"/>
        <v>0</v>
      </c>
      <c r="U270" s="55">
        <f ca="1" t="shared" ref="U270:W270" si="1320">IF($H270=U$9,MAX(I270-L269,0),0)*$AA270</f>
        <v>0</v>
      </c>
      <c r="V270" s="55">
        <f ca="1" t="shared" si="1320"/>
        <v>0</v>
      </c>
      <c r="W270" s="55">
        <f ca="1" t="shared" si="1320"/>
        <v>0</v>
      </c>
      <c r="Y270" s="1"/>
      <c r="AA270" s="119">
        <f ca="1" t="shared" si="16"/>
        <v>1</v>
      </c>
      <c r="AB270" s="36">
        <f ca="1" t="shared" si="17"/>
        <v>1</v>
      </c>
      <c r="AC270" s="118">
        <f ca="1" t="shared" si="18"/>
        <v>1</v>
      </c>
      <c r="AE270" s="1"/>
      <c r="AG270" s="133">
        <f ca="1">VLOOKUP(F270,'Data Sources'!$L$3:$N$6,3,0)</f>
        <v>4</v>
      </c>
      <c r="AH270" s="134">
        <f ca="1">VLOOKUP(F270,'Data Sources'!$L$3:$O$6,4,0)</f>
        <v>1.2</v>
      </c>
      <c r="AI270" s="135">
        <f ca="1" t="shared" si="1305"/>
        <v>2.8</v>
      </c>
      <c r="AK270" s="1"/>
      <c r="AU270" s="1"/>
      <c r="AZ270" s="153"/>
      <c r="BA270" s="29"/>
      <c r="BB270" s="1"/>
      <c r="BG270" s="153"/>
      <c r="BH270" s="29"/>
      <c r="BI270" s="1"/>
      <c r="BN270" s="153"/>
      <c r="BO270" s="29"/>
      <c r="BP270" s="1"/>
    </row>
    <row r="271" ht="14.25" customHeight="1" spans="1:68">
      <c r="A271" s="48">
        <f t="shared" si="21"/>
        <v>261</v>
      </c>
      <c r="B271" s="49">
        <f ca="1" t="shared" si="7"/>
        <v>0.789482310032337</v>
      </c>
      <c r="C271" s="49">
        <f ca="1">VLOOKUP(B271,'Data Sources'!$C:$E,3)</f>
        <v>2</v>
      </c>
      <c r="D271" s="59">
        <f ca="1" t="shared" si="8"/>
        <v>434</v>
      </c>
      <c r="E271" s="49">
        <f ca="1" t="shared" si="9"/>
        <v>0.211086754977591</v>
      </c>
      <c r="F271" s="49" t="str">
        <f ca="1">VLOOKUP(E271,'Data Sources'!$J$4:$O$6,3)</f>
        <v>Hot Coffee</v>
      </c>
      <c r="G271" s="49">
        <f ca="1">VLOOKUP(E271,'Data Sources'!$J$4:$O$6,4)</f>
        <v>2</v>
      </c>
      <c r="H271" s="54">
        <f ca="1" t="shared" si="10"/>
        <v>2</v>
      </c>
      <c r="I271" s="54">
        <f ca="1" t="shared" ref="I271:K271" si="1321">IF($H271=I$9,MAX(L270,$D271),L270)</f>
        <v>435</v>
      </c>
      <c r="J271" s="54">
        <f ca="1" t="shared" si="1321"/>
        <v>434</v>
      </c>
      <c r="K271" s="54">
        <f ca="1" t="shared" si="1321"/>
        <v>435</v>
      </c>
      <c r="L271" s="48">
        <f ca="1" t="shared" ref="L271:N271" si="1322">IF($H271=L$9,I271+$G271,L270)</f>
        <v>435</v>
      </c>
      <c r="M271" s="48">
        <f ca="1" t="shared" si="1322"/>
        <v>436</v>
      </c>
      <c r="N271" s="48">
        <f ca="1" t="shared" si="1322"/>
        <v>435</v>
      </c>
      <c r="O271" s="79">
        <f ca="1" t="shared" ref="O271:Q271" si="1323">+IF($H271=O$9,L271-$D271,0)</f>
        <v>0</v>
      </c>
      <c r="P271" s="79">
        <f ca="1" t="shared" si="1323"/>
        <v>2</v>
      </c>
      <c r="Q271" s="79">
        <f ca="1" t="shared" si="1323"/>
        <v>0</v>
      </c>
      <c r="R271" s="48">
        <f ca="1" t="shared" ref="R271:T271" si="1324">+IF($H271=R$9,MAX(0,L271-$D271),0)*$AA271</f>
        <v>0</v>
      </c>
      <c r="S271" s="48">
        <f ca="1" t="shared" si="1324"/>
        <v>2</v>
      </c>
      <c r="T271" s="48">
        <f ca="1" t="shared" si="1324"/>
        <v>0</v>
      </c>
      <c r="U271" s="48">
        <f ca="1" t="shared" ref="U271:W271" si="1325">IF($H271=U$9,MAX(I271-L270,0),0)*$AA271</f>
        <v>0</v>
      </c>
      <c r="V271" s="48">
        <f ca="1" t="shared" si="1325"/>
        <v>0</v>
      </c>
      <c r="W271" s="48">
        <f ca="1" t="shared" si="1325"/>
        <v>0</v>
      </c>
      <c r="Y271" s="1"/>
      <c r="AA271" s="119">
        <f ca="1" t="shared" si="16"/>
        <v>1</v>
      </c>
      <c r="AB271" s="36">
        <f ca="1" t="shared" si="17"/>
        <v>2</v>
      </c>
      <c r="AC271" s="118">
        <f ca="1" t="shared" si="18"/>
        <v>1</v>
      </c>
      <c r="AE271" s="1"/>
      <c r="AG271" s="133">
        <f ca="1">VLOOKUP(F271,'Data Sources'!$L$3:$N$6,3,0)</f>
        <v>4</v>
      </c>
      <c r="AH271" s="134">
        <f ca="1">VLOOKUP(F271,'Data Sources'!$L$3:$O$6,4,0)</f>
        <v>1.2</v>
      </c>
      <c r="AI271" s="135">
        <f ca="1" t="shared" si="1305"/>
        <v>2.8</v>
      </c>
      <c r="AK271" s="1"/>
      <c r="AU271" s="1"/>
      <c r="AZ271" s="153"/>
      <c r="BA271" s="29"/>
      <c r="BB271" s="1"/>
      <c r="BG271" s="153"/>
      <c r="BH271" s="29"/>
      <c r="BI271" s="1"/>
      <c r="BN271" s="153"/>
      <c r="BO271" s="29"/>
      <c r="BP271" s="1"/>
    </row>
    <row r="272" ht="14.25" customHeight="1" spans="1:68">
      <c r="A272" s="55">
        <f t="shared" si="21"/>
        <v>262</v>
      </c>
      <c r="B272" s="56">
        <f ca="1" t="shared" si="7"/>
        <v>0.282762106466541</v>
      </c>
      <c r="C272" s="56">
        <f ca="1">VLOOKUP(B272,'Data Sources'!$C:$E,3)</f>
        <v>1</v>
      </c>
      <c r="D272" s="57">
        <f ca="1" t="shared" si="8"/>
        <v>435</v>
      </c>
      <c r="E272" s="56">
        <f ca="1" t="shared" si="9"/>
        <v>0.647804190115276</v>
      </c>
      <c r="F272" s="56" t="str">
        <f ca="1">VLOOKUP(E272,'Data Sources'!$J$4:$O$6,3)</f>
        <v>Cold Coffee</v>
      </c>
      <c r="G272" s="56">
        <f ca="1">VLOOKUP(E272,'Data Sources'!$J$4:$O$6,4)</f>
        <v>5</v>
      </c>
      <c r="H272" s="58">
        <f ca="1" t="shared" si="10"/>
        <v>1</v>
      </c>
      <c r="I272" s="58">
        <f ca="1" t="shared" ref="I272:K272" si="1326">IF($H272=I$9,MAX(L271,$D272),L271)</f>
        <v>435</v>
      </c>
      <c r="J272" s="58">
        <f ca="1" t="shared" si="1326"/>
        <v>436</v>
      </c>
      <c r="K272" s="58">
        <f ca="1" t="shared" si="1326"/>
        <v>435</v>
      </c>
      <c r="L272" s="48">
        <f ca="1" t="shared" ref="L272:N272" si="1327">IF($H272=L$9,I272+$G272,L271)</f>
        <v>440</v>
      </c>
      <c r="M272" s="48">
        <f ca="1" t="shared" si="1327"/>
        <v>436</v>
      </c>
      <c r="N272" s="48">
        <f ca="1" t="shared" si="1327"/>
        <v>435</v>
      </c>
      <c r="O272" s="79">
        <f ca="1" t="shared" ref="O272:Q272" si="1328">+IF($H272=O$9,L272-$D272,0)</f>
        <v>5</v>
      </c>
      <c r="P272" s="79">
        <f ca="1" t="shared" si="1328"/>
        <v>0</v>
      </c>
      <c r="Q272" s="79">
        <f ca="1" t="shared" si="1328"/>
        <v>0</v>
      </c>
      <c r="R272" s="55">
        <f ca="1" t="shared" ref="R272:T272" si="1329">+IF($H272=R$9,MAX(0,L272-$D272),0)*$AA272</f>
        <v>5</v>
      </c>
      <c r="S272" s="55">
        <f ca="1" t="shared" si="1329"/>
        <v>0</v>
      </c>
      <c r="T272" s="55">
        <f ca="1" t="shared" si="1329"/>
        <v>0</v>
      </c>
      <c r="U272" s="55">
        <f ca="1" t="shared" ref="U272:W272" si="1330">IF($H272=U$9,MAX(I272-L271,0),0)*$AA272</f>
        <v>0</v>
      </c>
      <c r="V272" s="55">
        <f ca="1" t="shared" si="1330"/>
        <v>0</v>
      </c>
      <c r="W272" s="55">
        <f ca="1" t="shared" si="1330"/>
        <v>0</v>
      </c>
      <c r="Y272" s="1"/>
      <c r="AA272" s="119">
        <f ca="1" t="shared" si="16"/>
        <v>1</v>
      </c>
      <c r="AB272" s="36">
        <f ca="1" t="shared" si="17"/>
        <v>1</v>
      </c>
      <c r="AC272" s="118">
        <f ca="1" t="shared" si="18"/>
        <v>1</v>
      </c>
      <c r="AE272" s="1"/>
      <c r="AG272" s="133">
        <f ca="1">VLOOKUP(F272,'Data Sources'!$L$3:$N$6,3,0)</f>
        <v>4</v>
      </c>
      <c r="AH272" s="134">
        <f ca="1">VLOOKUP(F272,'Data Sources'!$L$3:$O$6,4,0)</f>
        <v>1</v>
      </c>
      <c r="AI272" s="135">
        <f ca="1" t="shared" si="1305"/>
        <v>3</v>
      </c>
      <c r="AK272" s="1"/>
      <c r="AU272" s="1"/>
      <c r="AZ272" s="153"/>
      <c r="BA272" s="29"/>
      <c r="BB272" s="1"/>
      <c r="BG272" s="153"/>
      <c r="BH272" s="29"/>
      <c r="BI272" s="1"/>
      <c r="BN272" s="153"/>
      <c r="BO272" s="29"/>
      <c r="BP272" s="1"/>
    </row>
    <row r="273" ht="14.25" customHeight="1" spans="1:68">
      <c r="A273" s="48">
        <f t="shared" si="21"/>
        <v>263</v>
      </c>
      <c r="B273" s="49">
        <f ca="1" t="shared" si="7"/>
        <v>0.23072224240745</v>
      </c>
      <c r="C273" s="49">
        <f ca="1">VLOOKUP(B273,'Data Sources'!$C:$E,3)</f>
        <v>1</v>
      </c>
      <c r="D273" s="59">
        <f ca="1" t="shared" si="8"/>
        <v>436</v>
      </c>
      <c r="E273" s="49">
        <f ca="1" t="shared" si="9"/>
        <v>0.0401813969473994</v>
      </c>
      <c r="F273" s="49" t="str">
        <f ca="1">VLOOKUP(E273,'Data Sources'!$J$4:$O$6,3)</f>
        <v>Hot Coffee</v>
      </c>
      <c r="G273" s="49">
        <f ca="1">VLOOKUP(E273,'Data Sources'!$J$4:$O$6,4)</f>
        <v>2</v>
      </c>
      <c r="H273" s="54">
        <f ca="1" t="shared" si="10"/>
        <v>3</v>
      </c>
      <c r="I273" s="54">
        <f ca="1" t="shared" ref="I273:K273" si="1331">IF($H273=I$9,MAX(L272,$D273),L272)</f>
        <v>440</v>
      </c>
      <c r="J273" s="54">
        <f ca="1" t="shared" si="1331"/>
        <v>436</v>
      </c>
      <c r="K273" s="54">
        <f ca="1" t="shared" si="1331"/>
        <v>436</v>
      </c>
      <c r="L273" s="48">
        <f ca="1" t="shared" ref="L273:N273" si="1332">IF($H273=L$9,I273+$G273,L272)</f>
        <v>440</v>
      </c>
      <c r="M273" s="48">
        <f ca="1" t="shared" si="1332"/>
        <v>436</v>
      </c>
      <c r="N273" s="48">
        <f ca="1" t="shared" si="1332"/>
        <v>438</v>
      </c>
      <c r="O273" s="79">
        <f ca="1" t="shared" ref="O273:Q273" si="1333">+IF($H273=O$9,L273-$D273,0)</f>
        <v>0</v>
      </c>
      <c r="P273" s="79">
        <f ca="1" t="shared" si="1333"/>
        <v>0</v>
      </c>
      <c r="Q273" s="79">
        <f ca="1" t="shared" si="1333"/>
        <v>2</v>
      </c>
      <c r="R273" s="48">
        <f ca="1" t="shared" ref="R273:T273" si="1334">+IF($H273=R$9,MAX(0,L273-$D273),0)*$AA273</f>
        <v>0</v>
      </c>
      <c r="S273" s="48">
        <f ca="1" t="shared" si="1334"/>
        <v>0</v>
      </c>
      <c r="T273" s="48">
        <f ca="1" t="shared" si="1334"/>
        <v>2</v>
      </c>
      <c r="U273" s="48">
        <f ca="1" t="shared" ref="U273:W273" si="1335">IF($H273=U$9,MAX(I273-L272,0),0)*$AA273</f>
        <v>0</v>
      </c>
      <c r="V273" s="48">
        <f ca="1" t="shared" si="1335"/>
        <v>0</v>
      </c>
      <c r="W273" s="48">
        <f ca="1" t="shared" si="1335"/>
        <v>1</v>
      </c>
      <c r="Y273" s="1"/>
      <c r="AA273" s="119">
        <f ca="1" t="shared" si="16"/>
        <v>1</v>
      </c>
      <c r="AB273" s="36">
        <f ca="1" t="shared" si="17"/>
        <v>3</v>
      </c>
      <c r="AC273" s="118">
        <f ca="1" t="shared" si="18"/>
        <v>1</v>
      </c>
      <c r="AE273" s="1"/>
      <c r="AG273" s="133">
        <f ca="1">VLOOKUP(F273,'Data Sources'!$L$3:$N$6,3,0)</f>
        <v>4</v>
      </c>
      <c r="AH273" s="134">
        <f ca="1">VLOOKUP(F273,'Data Sources'!$L$3:$O$6,4,0)</f>
        <v>1.2</v>
      </c>
      <c r="AI273" s="135">
        <f ca="1" t="shared" si="1305"/>
        <v>2.8</v>
      </c>
      <c r="AK273" s="1"/>
      <c r="AU273" s="1"/>
      <c r="AZ273" s="153"/>
      <c r="BA273" s="29"/>
      <c r="BB273" s="1"/>
      <c r="BG273" s="153"/>
      <c r="BH273" s="29"/>
      <c r="BI273" s="1"/>
      <c r="BN273" s="153"/>
      <c r="BO273" s="29"/>
      <c r="BP273" s="1"/>
    </row>
    <row r="274" ht="14.25" customHeight="1" spans="1:68">
      <c r="A274" s="55">
        <f t="shared" si="21"/>
        <v>264</v>
      </c>
      <c r="B274" s="56">
        <f ca="1" t="shared" si="7"/>
        <v>0.722533224821295</v>
      </c>
      <c r="C274" s="56">
        <f ca="1">VLOOKUP(B274,'Data Sources'!$C:$E,3)</f>
        <v>2</v>
      </c>
      <c r="D274" s="57">
        <f ca="1" t="shared" si="8"/>
        <v>438</v>
      </c>
      <c r="E274" s="56">
        <f ca="1" t="shared" si="9"/>
        <v>0.0699858449752107</v>
      </c>
      <c r="F274" s="56" t="str">
        <f ca="1">VLOOKUP(E274,'Data Sources'!$J$4:$O$6,3)</f>
        <v>Hot Coffee</v>
      </c>
      <c r="G274" s="56">
        <f ca="1">VLOOKUP(E274,'Data Sources'!$J$4:$O$6,4)</f>
        <v>2</v>
      </c>
      <c r="H274" s="58">
        <f ca="1" t="shared" si="10"/>
        <v>2</v>
      </c>
      <c r="I274" s="58">
        <f ca="1" t="shared" ref="I274:K274" si="1336">IF($H274=I$9,MAX(L273,$D274),L273)</f>
        <v>440</v>
      </c>
      <c r="J274" s="58">
        <f ca="1" t="shared" si="1336"/>
        <v>438</v>
      </c>
      <c r="K274" s="58">
        <f ca="1" t="shared" si="1336"/>
        <v>438</v>
      </c>
      <c r="L274" s="48">
        <f ca="1" t="shared" ref="L274:N274" si="1337">IF($H274=L$9,I274+$G274,L273)</f>
        <v>440</v>
      </c>
      <c r="M274" s="48">
        <f ca="1" t="shared" si="1337"/>
        <v>440</v>
      </c>
      <c r="N274" s="48">
        <f ca="1" t="shared" si="1337"/>
        <v>438</v>
      </c>
      <c r="O274" s="79">
        <f ca="1" t="shared" ref="O274:Q274" si="1338">+IF($H274=O$9,L274-$D274,0)</f>
        <v>0</v>
      </c>
      <c r="P274" s="79">
        <f ca="1" t="shared" si="1338"/>
        <v>2</v>
      </c>
      <c r="Q274" s="79">
        <f ca="1" t="shared" si="1338"/>
        <v>0</v>
      </c>
      <c r="R274" s="55">
        <f ca="1" t="shared" ref="R274:T274" si="1339">+IF($H274=R$9,MAX(0,L274-$D274),0)*$AA274</f>
        <v>0</v>
      </c>
      <c r="S274" s="55">
        <f ca="1" t="shared" si="1339"/>
        <v>2</v>
      </c>
      <c r="T274" s="55">
        <f ca="1" t="shared" si="1339"/>
        <v>0</v>
      </c>
      <c r="U274" s="55">
        <f ca="1" t="shared" ref="U274:W274" si="1340">IF($H274=U$9,MAX(I274-L273,0),0)*$AA274</f>
        <v>0</v>
      </c>
      <c r="V274" s="55">
        <f ca="1" t="shared" si="1340"/>
        <v>2</v>
      </c>
      <c r="W274" s="55">
        <f ca="1" t="shared" si="1340"/>
        <v>0</v>
      </c>
      <c r="Y274" s="1"/>
      <c r="AA274" s="119">
        <f ca="1" t="shared" si="16"/>
        <v>1</v>
      </c>
      <c r="AB274" s="36">
        <f ca="1" t="shared" si="17"/>
        <v>2</v>
      </c>
      <c r="AC274" s="118">
        <f ca="1" t="shared" si="18"/>
        <v>1</v>
      </c>
      <c r="AE274" s="1"/>
      <c r="AG274" s="133">
        <f ca="1">VLOOKUP(F274,'Data Sources'!$L$3:$N$6,3,0)</f>
        <v>4</v>
      </c>
      <c r="AH274" s="134">
        <f ca="1">VLOOKUP(F274,'Data Sources'!$L$3:$O$6,4,0)</f>
        <v>1.2</v>
      </c>
      <c r="AI274" s="135">
        <f ca="1" t="shared" si="1305"/>
        <v>2.8</v>
      </c>
      <c r="AK274" s="1"/>
      <c r="AU274" s="1"/>
      <c r="AZ274" s="153"/>
      <c r="BA274" s="29"/>
      <c r="BB274" s="1"/>
      <c r="BG274" s="153"/>
      <c r="BH274" s="29"/>
      <c r="BI274" s="1"/>
      <c r="BN274" s="153"/>
      <c r="BO274" s="29"/>
      <c r="BP274" s="1"/>
    </row>
    <row r="275" ht="14.25" customHeight="1" spans="1:68">
      <c r="A275" s="48">
        <f t="shared" si="21"/>
        <v>265</v>
      </c>
      <c r="B275" s="49">
        <f ca="1" t="shared" si="7"/>
        <v>0.568949152039266</v>
      </c>
      <c r="C275" s="49">
        <f ca="1">VLOOKUP(B275,'Data Sources'!$C:$E,3)</f>
        <v>2</v>
      </c>
      <c r="D275" s="59">
        <f ca="1" t="shared" si="8"/>
        <v>440</v>
      </c>
      <c r="E275" s="49">
        <f ca="1" t="shared" si="9"/>
        <v>0.295576327906687</v>
      </c>
      <c r="F275" s="49" t="str">
        <f ca="1">VLOOKUP(E275,'Data Sources'!$J$4:$O$6,3)</f>
        <v>Hot Coffee</v>
      </c>
      <c r="G275" s="49">
        <f ca="1">VLOOKUP(E275,'Data Sources'!$J$4:$O$6,4)</f>
        <v>2</v>
      </c>
      <c r="H275" s="54">
        <f ca="1" t="shared" si="10"/>
        <v>3</v>
      </c>
      <c r="I275" s="54">
        <f ca="1" t="shared" ref="I275:K275" si="1341">IF($H275=I$9,MAX(L274,$D275),L274)</f>
        <v>440</v>
      </c>
      <c r="J275" s="54">
        <f ca="1" t="shared" si="1341"/>
        <v>440</v>
      </c>
      <c r="K275" s="54">
        <f ca="1" t="shared" si="1341"/>
        <v>440</v>
      </c>
      <c r="L275" s="48">
        <f ca="1" t="shared" ref="L275:N275" si="1342">IF($H275=L$9,I275+$G275,L274)</f>
        <v>440</v>
      </c>
      <c r="M275" s="48">
        <f ca="1" t="shared" si="1342"/>
        <v>440</v>
      </c>
      <c r="N275" s="48">
        <f ca="1" t="shared" si="1342"/>
        <v>442</v>
      </c>
      <c r="O275" s="79">
        <f ca="1" t="shared" ref="O275:Q275" si="1343">+IF($H275=O$9,L275-$D275,0)</f>
        <v>0</v>
      </c>
      <c r="P275" s="79">
        <f ca="1" t="shared" si="1343"/>
        <v>0</v>
      </c>
      <c r="Q275" s="79">
        <f ca="1" t="shared" si="1343"/>
        <v>2</v>
      </c>
      <c r="R275" s="48">
        <f ca="1" t="shared" ref="R275:T275" si="1344">+IF($H275=R$9,MAX(0,L275-$D275),0)*$AA275</f>
        <v>0</v>
      </c>
      <c r="S275" s="48">
        <f ca="1" t="shared" si="1344"/>
        <v>0</v>
      </c>
      <c r="T275" s="48">
        <f ca="1" t="shared" si="1344"/>
        <v>2</v>
      </c>
      <c r="U275" s="48">
        <f ca="1" t="shared" ref="U275:W275" si="1345">IF($H275=U$9,MAX(I275-L274,0),0)*$AA275</f>
        <v>0</v>
      </c>
      <c r="V275" s="48">
        <f ca="1" t="shared" si="1345"/>
        <v>0</v>
      </c>
      <c r="W275" s="48">
        <f ca="1" t="shared" si="1345"/>
        <v>2</v>
      </c>
      <c r="Y275" s="1"/>
      <c r="AA275" s="119">
        <f ca="1" t="shared" si="16"/>
        <v>1</v>
      </c>
      <c r="AB275" s="36">
        <f ca="1" t="shared" si="17"/>
        <v>3</v>
      </c>
      <c r="AC275" s="118">
        <f ca="1" t="shared" si="18"/>
        <v>1</v>
      </c>
      <c r="AE275" s="1"/>
      <c r="AG275" s="133">
        <f ca="1">VLOOKUP(F275,'Data Sources'!$L$3:$N$6,3,0)</f>
        <v>4</v>
      </c>
      <c r="AH275" s="134">
        <f ca="1">VLOOKUP(F275,'Data Sources'!$L$3:$O$6,4,0)</f>
        <v>1.2</v>
      </c>
      <c r="AI275" s="135">
        <f ca="1" t="shared" si="1305"/>
        <v>2.8</v>
      </c>
      <c r="AK275" s="1"/>
      <c r="AU275" s="1"/>
      <c r="AZ275" s="153"/>
      <c r="BA275" s="29"/>
      <c r="BB275" s="1"/>
      <c r="BG275" s="153"/>
      <c r="BH275" s="29"/>
      <c r="BI275" s="1"/>
      <c r="BN275" s="153"/>
      <c r="BO275" s="29"/>
      <c r="BP275" s="1"/>
    </row>
    <row r="276" ht="14.25" customHeight="1" spans="1:68">
      <c r="A276" s="55">
        <f t="shared" si="21"/>
        <v>266</v>
      </c>
      <c r="B276" s="56">
        <f ca="1" t="shared" si="7"/>
        <v>0.661323619002495</v>
      </c>
      <c r="C276" s="56">
        <f ca="1">VLOOKUP(B276,'Data Sources'!$C:$E,3)</f>
        <v>2</v>
      </c>
      <c r="D276" s="57">
        <f ca="1" t="shared" si="8"/>
        <v>442</v>
      </c>
      <c r="E276" s="56">
        <f ca="1" t="shared" si="9"/>
        <v>0.0860864212256207</v>
      </c>
      <c r="F276" s="56" t="str">
        <f ca="1">VLOOKUP(E276,'Data Sources'!$J$4:$O$6,3)</f>
        <v>Hot Coffee</v>
      </c>
      <c r="G276" s="56">
        <f ca="1">VLOOKUP(E276,'Data Sources'!$J$4:$O$6,4)</f>
        <v>2</v>
      </c>
      <c r="H276" s="58">
        <f ca="1" t="shared" si="10"/>
        <v>1</v>
      </c>
      <c r="I276" s="58">
        <f ca="1" t="shared" ref="I276:K276" si="1346">IF($H276=I$9,MAX(L275,$D276),L275)</f>
        <v>442</v>
      </c>
      <c r="J276" s="58">
        <f ca="1" t="shared" si="1346"/>
        <v>440</v>
      </c>
      <c r="K276" s="58">
        <f ca="1" t="shared" si="1346"/>
        <v>442</v>
      </c>
      <c r="L276" s="48">
        <f ca="1" t="shared" ref="L276:N276" si="1347">IF($H276=L$9,I276+$G276,L275)</f>
        <v>444</v>
      </c>
      <c r="M276" s="48">
        <f ca="1" t="shared" si="1347"/>
        <v>440</v>
      </c>
      <c r="N276" s="48">
        <f ca="1" t="shared" si="1347"/>
        <v>442</v>
      </c>
      <c r="O276" s="79">
        <f ca="1" t="shared" ref="O276:Q276" si="1348">+IF($H276=O$9,L276-$D276,0)</f>
        <v>2</v>
      </c>
      <c r="P276" s="79">
        <f ca="1" t="shared" si="1348"/>
        <v>0</v>
      </c>
      <c r="Q276" s="79">
        <f ca="1" t="shared" si="1348"/>
        <v>0</v>
      </c>
      <c r="R276" s="55">
        <f ca="1" t="shared" ref="R276:T276" si="1349">+IF($H276=R$9,MAX(0,L276-$D276),0)*$AA276</f>
        <v>2</v>
      </c>
      <c r="S276" s="55">
        <f ca="1" t="shared" si="1349"/>
        <v>0</v>
      </c>
      <c r="T276" s="55">
        <f ca="1" t="shared" si="1349"/>
        <v>0</v>
      </c>
      <c r="U276" s="55">
        <f ca="1" t="shared" ref="U276:W276" si="1350">IF($H276=U$9,MAX(I276-L275,0),0)*$AA276</f>
        <v>2</v>
      </c>
      <c r="V276" s="55">
        <f ca="1" t="shared" si="1350"/>
        <v>0</v>
      </c>
      <c r="W276" s="55">
        <f ca="1" t="shared" si="1350"/>
        <v>0</v>
      </c>
      <c r="Y276" s="1"/>
      <c r="AA276" s="119">
        <f ca="1" t="shared" si="16"/>
        <v>1</v>
      </c>
      <c r="AB276" s="36">
        <f ca="1" t="shared" si="17"/>
        <v>1</v>
      </c>
      <c r="AC276" s="118">
        <f ca="1" t="shared" si="18"/>
        <v>1</v>
      </c>
      <c r="AE276" s="1"/>
      <c r="AG276" s="133">
        <f ca="1">VLOOKUP(F276,'Data Sources'!$L$3:$N$6,3,0)</f>
        <v>4</v>
      </c>
      <c r="AH276" s="134">
        <f ca="1">VLOOKUP(F276,'Data Sources'!$L$3:$O$6,4,0)</f>
        <v>1.2</v>
      </c>
      <c r="AI276" s="135">
        <f ca="1" t="shared" si="1305"/>
        <v>2.8</v>
      </c>
      <c r="AK276" s="1"/>
      <c r="AU276" s="1"/>
      <c r="AZ276" s="153"/>
      <c r="BA276" s="29"/>
      <c r="BB276" s="1"/>
      <c r="BG276" s="153"/>
      <c r="BH276" s="29"/>
      <c r="BI276" s="1"/>
      <c r="BN276" s="153"/>
      <c r="BO276" s="29"/>
      <c r="BP276" s="1"/>
    </row>
    <row r="277" ht="14.25" customHeight="1" spans="1:68">
      <c r="A277" s="48">
        <f t="shared" si="21"/>
        <v>267</v>
      </c>
      <c r="B277" s="49">
        <f ca="1" t="shared" si="7"/>
        <v>0.709564673406059</v>
      </c>
      <c r="C277" s="49">
        <f ca="1">VLOOKUP(B277,'Data Sources'!$C:$E,3)</f>
        <v>2</v>
      </c>
      <c r="D277" s="59">
        <f ca="1" t="shared" si="8"/>
        <v>444</v>
      </c>
      <c r="E277" s="49">
        <f ca="1" t="shared" si="9"/>
        <v>0.976156095911928</v>
      </c>
      <c r="F277" s="49" t="str">
        <f ca="1">VLOOKUP(E277,'Data Sources'!$J$4:$O$6,3)</f>
        <v>Blended Drink</v>
      </c>
      <c r="G277" s="49">
        <f ca="1">VLOOKUP(E277,'Data Sources'!$J$4:$O$6,4)</f>
        <v>8</v>
      </c>
      <c r="H277" s="54">
        <f ca="1" t="shared" si="10"/>
        <v>2</v>
      </c>
      <c r="I277" s="54">
        <f ca="1" t="shared" ref="I277:K277" si="1351">IF($H277=I$9,MAX(L276,$D277),L276)</f>
        <v>444</v>
      </c>
      <c r="J277" s="54">
        <f ca="1" t="shared" si="1351"/>
        <v>444</v>
      </c>
      <c r="K277" s="54">
        <f ca="1" t="shared" si="1351"/>
        <v>442</v>
      </c>
      <c r="L277" s="48">
        <f ca="1" t="shared" ref="L277:N277" si="1352">IF($H277=L$9,I277+$G277,L276)</f>
        <v>444</v>
      </c>
      <c r="M277" s="48">
        <f ca="1" t="shared" si="1352"/>
        <v>452</v>
      </c>
      <c r="N277" s="48">
        <f ca="1" t="shared" si="1352"/>
        <v>442</v>
      </c>
      <c r="O277" s="79">
        <f ca="1" t="shared" ref="O277:Q277" si="1353">+IF($H277=O$9,L277-$D277,0)</f>
        <v>0</v>
      </c>
      <c r="P277" s="79">
        <f ca="1" t="shared" si="1353"/>
        <v>8</v>
      </c>
      <c r="Q277" s="79">
        <f ca="1" t="shared" si="1353"/>
        <v>0</v>
      </c>
      <c r="R277" s="48">
        <f ca="1" t="shared" ref="R277:T277" si="1354">+IF($H277=R$9,MAX(0,L277-$D277),0)*$AA277</f>
        <v>0</v>
      </c>
      <c r="S277" s="48">
        <f ca="1" t="shared" si="1354"/>
        <v>8</v>
      </c>
      <c r="T277" s="48">
        <f ca="1" t="shared" si="1354"/>
        <v>0</v>
      </c>
      <c r="U277" s="48">
        <f ca="1" t="shared" ref="U277:W277" si="1355">IF($H277=U$9,MAX(I277-L276,0),0)*$AA277</f>
        <v>0</v>
      </c>
      <c r="V277" s="48">
        <f ca="1" t="shared" si="1355"/>
        <v>4</v>
      </c>
      <c r="W277" s="48">
        <f ca="1" t="shared" si="1355"/>
        <v>0</v>
      </c>
      <c r="Y277" s="1"/>
      <c r="AA277" s="119">
        <f ca="1" t="shared" si="16"/>
        <v>1</v>
      </c>
      <c r="AB277" s="36">
        <f ca="1" t="shared" si="17"/>
        <v>2</v>
      </c>
      <c r="AC277" s="118">
        <f ca="1" t="shared" si="18"/>
        <v>1</v>
      </c>
      <c r="AE277" s="1"/>
      <c r="AG277" s="133">
        <f ca="1">VLOOKUP(F277,'Data Sources'!$L$3:$N$6,3,0)</f>
        <v>5</v>
      </c>
      <c r="AH277" s="134">
        <f ca="1">VLOOKUP(F277,'Data Sources'!$L$3:$O$6,4,0)</f>
        <v>1.9</v>
      </c>
      <c r="AI277" s="135">
        <f ca="1" t="shared" si="1305"/>
        <v>3.1</v>
      </c>
      <c r="AK277" s="1"/>
      <c r="AU277" s="1"/>
      <c r="AZ277" s="153"/>
      <c r="BA277" s="29"/>
      <c r="BB277" s="1"/>
      <c r="BG277" s="153"/>
      <c r="BH277" s="29"/>
      <c r="BI277" s="1"/>
      <c r="BN277" s="153"/>
      <c r="BO277" s="29"/>
      <c r="BP277" s="1"/>
    </row>
    <row r="278" ht="14.25" customHeight="1" spans="1:68">
      <c r="A278" s="55">
        <f t="shared" si="21"/>
        <v>268</v>
      </c>
      <c r="B278" s="56">
        <f ca="1" t="shared" si="7"/>
        <v>0.64938067290875</v>
      </c>
      <c r="C278" s="56">
        <f ca="1">VLOOKUP(B278,'Data Sources'!$C:$E,3)</f>
        <v>2</v>
      </c>
      <c r="D278" s="57">
        <f ca="1" t="shared" si="8"/>
        <v>446</v>
      </c>
      <c r="E278" s="56">
        <f ca="1" t="shared" si="9"/>
        <v>0.141417779333625</v>
      </c>
      <c r="F278" s="56" t="str">
        <f ca="1">VLOOKUP(E278,'Data Sources'!$J$4:$O$6,3)</f>
        <v>Hot Coffee</v>
      </c>
      <c r="G278" s="56">
        <f ca="1">VLOOKUP(E278,'Data Sources'!$J$4:$O$6,4)</f>
        <v>2</v>
      </c>
      <c r="H278" s="58">
        <f ca="1" t="shared" si="10"/>
        <v>3</v>
      </c>
      <c r="I278" s="58">
        <f ca="1" t="shared" ref="I278:K278" si="1356">IF($H278=I$9,MAX(L277,$D278),L277)</f>
        <v>444</v>
      </c>
      <c r="J278" s="58">
        <f ca="1" t="shared" si="1356"/>
        <v>452</v>
      </c>
      <c r="K278" s="58">
        <f ca="1" t="shared" si="1356"/>
        <v>446</v>
      </c>
      <c r="L278" s="48">
        <f ca="1" t="shared" ref="L278:N278" si="1357">IF($H278=L$9,I278+$G278,L277)</f>
        <v>444</v>
      </c>
      <c r="M278" s="48">
        <f ca="1" t="shared" si="1357"/>
        <v>452</v>
      </c>
      <c r="N278" s="48">
        <f ca="1" t="shared" si="1357"/>
        <v>448</v>
      </c>
      <c r="O278" s="79">
        <f ca="1" t="shared" ref="O278:Q278" si="1358">+IF($H278=O$9,L278-$D278,0)</f>
        <v>0</v>
      </c>
      <c r="P278" s="79">
        <f ca="1" t="shared" si="1358"/>
        <v>0</v>
      </c>
      <c r="Q278" s="79">
        <f ca="1" t="shared" si="1358"/>
        <v>2</v>
      </c>
      <c r="R278" s="55">
        <f ca="1" t="shared" ref="R278:T278" si="1359">+IF($H278=R$9,MAX(0,L278-$D278),0)*$AA278</f>
        <v>0</v>
      </c>
      <c r="S278" s="55">
        <f ca="1" t="shared" si="1359"/>
        <v>0</v>
      </c>
      <c r="T278" s="55">
        <f ca="1" t="shared" si="1359"/>
        <v>2</v>
      </c>
      <c r="U278" s="55">
        <f ca="1" t="shared" ref="U278:W278" si="1360">IF($H278=U$9,MAX(I278-L277,0),0)*$AA278</f>
        <v>0</v>
      </c>
      <c r="V278" s="55">
        <f ca="1" t="shared" si="1360"/>
        <v>0</v>
      </c>
      <c r="W278" s="55">
        <f ca="1" t="shared" si="1360"/>
        <v>4</v>
      </c>
      <c r="Y278" s="1"/>
      <c r="AA278" s="119">
        <f ca="1" t="shared" si="16"/>
        <v>1</v>
      </c>
      <c r="AB278" s="36">
        <f ca="1" t="shared" si="17"/>
        <v>3</v>
      </c>
      <c r="AC278" s="118">
        <f ca="1" t="shared" si="18"/>
        <v>1</v>
      </c>
      <c r="AE278" s="1"/>
      <c r="AG278" s="133">
        <f ca="1">VLOOKUP(F278,'Data Sources'!$L$3:$N$6,3,0)</f>
        <v>4</v>
      </c>
      <c r="AH278" s="134">
        <f ca="1">VLOOKUP(F278,'Data Sources'!$L$3:$O$6,4,0)</f>
        <v>1.2</v>
      </c>
      <c r="AI278" s="135">
        <f ca="1" t="shared" si="1305"/>
        <v>2.8</v>
      </c>
      <c r="AK278" s="1"/>
      <c r="AU278" s="1"/>
      <c r="AZ278" s="153"/>
      <c r="BA278" s="29"/>
      <c r="BB278" s="1"/>
      <c r="BG278" s="153"/>
      <c r="BH278" s="29"/>
      <c r="BI278" s="1"/>
      <c r="BN278" s="153"/>
      <c r="BO278" s="29"/>
      <c r="BP278" s="1"/>
    </row>
    <row r="279" ht="14.25" customHeight="1" spans="1:68">
      <c r="A279" s="48">
        <f t="shared" si="21"/>
        <v>269</v>
      </c>
      <c r="B279" s="49">
        <f ca="1" t="shared" si="7"/>
        <v>0.231610867558097</v>
      </c>
      <c r="C279" s="49">
        <f ca="1">VLOOKUP(B279,'Data Sources'!$C:$E,3)</f>
        <v>1</v>
      </c>
      <c r="D279" s="59">
        <f ca="1" t="shared" si="8"/>
        <v>447</v>
      </c>
      <c r="E279" s="49">
        <f ca="1" t="shared" si="9"/>
        <v>0.661199745763529</v>
      </c>
      <c r="F279" s="49" t="str">
        <f ca="1">VLOOKUP(E279,'Data Sources'!$J$4:$O$6,3)</f>
        <v>Cold Coffee</v>
      </c>
      <c r="G279" s="49">
        <f ca="1">VLOOKUP(E279,'Data Sources'!$J$4:$O$6,4)</f>
        <v>5</v>
      </c>
      <c r="H279" s="54">
        <f ca="1" t="shared" si="10"/>
        <v>1</v>
      </c>
      <c r="I279" s="54">
        <f ca="1" t="shared" ref="I279:K279" si="1361">IF($H279=I$9,MAX(L278,$D279),L278)</f>
        <v>447</v>
      </c>
      <c r="J279" s="54">
        <f ca="1" t="shared" si="1361"/>
        <v>452</v>
      </c>
      <c r="K279" s="54">
        <f ca="1" t="shared" si="1361"/>
        <v>448</v>
      </c>
      <c r="L279" s="48">
        <f ca="1" t="shared" ref="L279:N279" si="1362">IF($H279=L$9,I279+$G279,L278)</f>
        <v>452</v>
      </c>
      <c r="M279" s="48">
        <f ca="1" t="shared" si="1362"/>
        <v>452</v>
      </c>
      <c r="N279" s="48">
        <f ca="1" t="shared" si="1362"/>
        <v>448</v>
      </c>
      <c r="O279" s="79">
        <f ca="1" t="shared" ref="O279:Q279" si="1363">+IF($H279=O$9,L279-$D279,0)</f>
        <v>5</v>
      </c>
      <c r="P279" s="79">
        <f ca="1" t="shared" si="1363"/>
        <v>0</v>
      </c>
      <c r="Q279" s="79">
        <f ca="1" t="shared" si="1363"/>
        <v>0</v>
      </c>
      <c r="R279" s="48">
        <f ca="1" t="shared" ref="R279:T279" si="1364">+IF($H279=R$9,MAX(0,L279-$D279),0)*$AA279</f>
        <v>5</v>
      </c>
      <c r="S279" s="48">
        <f ca="1" t="shared" si="1364"/>
        <v>0</v>
      </c>
      <c r="T279" s="48">
        <f ca="1" t="shared" si="1364"/>
        <v>0</v>
      </c>
      <c r="U279" s="48">
        <f ca="1" t="shared" ref="U279:W279" si="1365">IF($H279=U$9,MAX(I279-L278,0),0)*$AA279</f>
        <v>3</v>
      </c>
      <c r="V279" s="48">
        <f ca="1" t="shared" si="1365"/>
        <v>0</v>
      </c>
      <c r="W279" s="48">
        <f ca="1" t="shared" si="1365"/>
        <v>0</v>
      </c>
      <c r="Y279" s="1"/>
      <c r="AA279" s="119">
        <f ca="1" t="shared" si="16"/>
        <v>1</v>
      </c>
      <c r="AB279" s="36">
        <f ca="1" t="shared" si="17"/>
        <v>1</v>
      </c>
      <c r="AC279" s="118">
        <f ca="1" t="shared" si="18"/>
        <v>1</v>
      </c>
      <c r="AE279" s="1"/>
      <c r="AG279" s="133">
        <f ca="1">VLOOKUP(F279,'Data Sources'!$L$3:$N$6,3,0)</f>
        <v>4</v>
      </c>
      <c r="AH279" s="134">
        <f ca="1">VLOOKUP(F279,'Data Sources'!$L$3:$O$6,4,0)</f>
        <v>1</v>
      </c>
      <c r="AI279" s="135">
        <f ca="1" t="shared" si="1305"/>
        <v>3</v>
      </c>
      <c r="AK279" s="1"/>
      <c r="AU279" s="1"/>
      <c r="AZ279" s="153"/>
      <c r="BA279" s="29"/>
      <c r="BB279" s="1"/>
      <c r="BG279" s="153"/>
      <c r="BH279" s="29"/>
      <c r="BI279" s="1"/>
      <c r="BN279" s="153"/>
      <c r="BO279" s="29"/>
      <c r="BP279" s="1"/>
    </row>
    <row r="280" ht="14.25" customHeight="1" spans="1:68">
      <c r="A280" s="55">
        <f t="shared" si="21"/>
        <v>270</v>
      </c>
      <c r="B280" s="56">
        <f ca="1" t="shared" si="7"/>
        <v>0.9255962557432</v>
      </c>
      <c r="C280" s="56">
        <f ca="1">VLOOKUP(B280,'Data Sources'!$C:$E,3)</f>
        <v>3</v>
      </c>
      <c r="D280" s="57">
        <f ca="1" t="shared" si="8"/>
        <v>450</v>
      </c>
      <c r="E280" s="56">
        <f ca="1" t="shared" si="9"/>
        <v>0.706116484737644</v>
      </c>
      <c r="F280" s="56" t="str">
        <f ca="1">VLOOKUP(E280,'Data Sources'!$J$4:$O$6,3)</f>
        <v>Blended Drink</v>
      </c>
      <c r="G280" s="56">
        <f ca="1">VLOOKUP(E280,'Data Sources'!$J$4:$O$6,4)</f>
        <v>8</v>
      </c>
      <c r="H280" s="58">
        <f ca="1" t="shared" si="10"/>
        <v>3</v>
      </c>
      <c r="I280" s="58">
        <f ca="1" t="shared" ref="I280:K280" si="1366">IF($H280=I$9,MAX(L279,$D280),L279)</f>
        <v>452</v>
      </c>
      <c r="J280" s="58">
        <f ca="1" t="shared" si="1366"/>
        <v>452</v>
      </c>
      <c r="K280" s="58">
        <f ca="1" t="shared" si="1366"/>
        <v>450</v>
      </c>
      <c r="L280" s="48">
        <f ca="1" t="shared" ref="L280:N280" si="1367">IF($H280=L$9,I280+$G280,L279)</f>
        <v>452</v>
      </c>
      <c r="M280" s="48">
        <f ca="1" t="shared" si="1367"/>
        <v>452</v>
      </c>
      <c r="N280" s="48">
        <f ca="1" t="shared" si="1367"/>
        <v>458</v>
      </c>
      <c r="O280" s="79">
        <f ca="1" t="shared" ref="O280:Q280" si="1368">+IF($H280=O$9,L280-$D280,0)</f>
        <v>0</v>
      </c>
      <c r="P280" s="79">
        <f ca="1" t="shared" si="1368"/>
        <v>0</v>
      </c>
      <c r="Q280" s="79">
        <f ca="1" t="shared" si="1368"/>
        <v>8</v>
      </c>
      <c r="R280" s="55">
        <f ca="1" t="shared" ref="R280:T280" si="1369">+IF($H280=R$9,MAX(0,L280-$D280),0)*$AA280</f>
        <v>0</v>
      </c>
      <c r="S280" s="55">
        <f ca="1" t="shared" si="1369"/>
        <v>0</v>
      </c>
      <c r="T280" s="55">
        <f ca="1" t="shared" si="1369"/>
        <v>8</v>
      </c>
      <c r="U280" s="55">
        <f ca="1" t="shared" ref="U280:W280" si="1370">IF($H280=U$9,MAX(I280-L279,0),0)*$AA280</f>
        <v>0</v>
      </c>
      <c r="V280" s="55">
        <f ca="1" t="shared" si="1370"/>
        <v>0</v>
      </c>
      <c r="W280" s="55">
        <f ca="1" t="shared" si="1370"/>
        <v>2</v>
      </c>
      <c r="Y280" s="1"/>
      <c r="AA280" s="119">
        <f ca="1" t="shared" si="16"/>
        <v>1</v>
      </c>
      <c r="AB280" s="36">
        <f ca="1" t="shared" si="17"/>
        <v>3</v>
      </c>
      <c r="AC280" s="118">
        <f ca="1" t="shared" si="18"/>
        <v>1</v>
      </c>
      <c r="AE280" s="1"/>
      <c r="AG280" s="133">
        <f ca="1">VLOOKUP(F280,'Data Sources'!$L$3:$N$6,3,0)</f>
        <v>5</v>
      </c>
      <c r="AH280" s="134">
        <f ca="1">VLOOKUP(F280,'Data Sources'!$L$3:$O$6,4,0)</f>
        <v>1.9</v>
      </c>
      <c r="AI280" s="135">
        <f ca="1" t="shared" si="1305"/>
        <v>3.1</v>
      </c>
      <c r="AK280" s="1"/>
      <c r="AU280" s="1"/>
      <c r="AZ280" s="153"/>
      <c r="BA280" s="29"/>
      <c r="BB280" s="1"/>
      <c r="BG280" s="153"/>
      <c r="BH280" s="29"/>
      <c r="BI280" s="1"/>
      <c r="BN280" s="153"/>
      <c r="BO280" s="29"/>
      <c r="BP280" s="1"/>
    </row>
    <row r="281" ht="14.25" customHeight="1" spans="1:68">
      <c r="A281" s="48">
        <f t="shared" si="21"/>
        <v>271</v>
      </c>
      <c r="B281" s="49">
        <f ca="1" t="shared" si="7"/>
        <v>0.167639520896579</v>
      </c>
      <c r="C281" s="49">
        <f ca="1">VLOOKUP(B281,'Data Sources'!$C:$E,3)</f>
        <v>1</v>
      </c>
      <c r="D281" s="59">
        <f ca="1" t="shared" si="8"/>
        <v>451</v>
      </c>
      <c r="E281" s="49">
        <f ca="1" t="shared" si="9"/>
        <v>0.419487392464139</v>
      </c>
      <c r="F281" s="49" t="str">
        <f ca="1">VLOOKUP(E281,'Data Sources'!$J$4:$O$6,3)</f>
        <v>Hot Coffee</v>
      </c>
      <c r="G281" s="49">
        <f ca="1">VLOOKUP(E281,'Data Sources'!$J$4:$O$6,4)</f>
        <v>2</v>
      </c>
      <c r="H281" s="54">
        <f ca="1" t="shared" si="10"/>
        <v>1</v>
      </c>
      <c r="I281" s="54">
        <f ca="1" t="shared" ref="I281:K281" si="1371">IF($H281=I$9,MAX(L280,$D281),L280)</f>
        <v>452</v>
      </c>
      <c r="J281" s="54">
        <f ca="1" t="shared" si="1371"/>
        <v>452</v>
      </c>
      <c r="K281" s="54">
        <f ca="1" t="shared" si="1371"/>
        <v>458</v>
      </c>
      <c r="L281" s="48">
        <f ca="1" t="shared" ref="L281:N281" si="1372">IF($H281=L$9,I281+$G281,L280)</f>
        <v>454</v>
      </c>
      <c r="M281" s="48">
        <f ca="1" t="shared" si="1372"/>
        <v>452</v>
      </c>
      <c r="N281" s="48">
        <f ca="1" t="shared" si="1372"/>
        <v>458</v>
      </c>
      <c r="O281" s="79">
        <f ca="1" t="shared" ref="O281:Q281" si="1373">+IF($H281=O$9,L281-$D281,0)</f>
        <v>3</v>
      </c>
      <c r="P281" s="79">
        <f ca="1" t="shared" si="1373"/>
        <v>0</v>
      </c>
      <c r="Q281" s="79">
        <f ca="1" t="shared" si="1373"/>
        <v>0</v>
      </c>
      <c r="R281" s="48">
        <f ca="1" t="shared" ref="R281:T281" si="1374">+IF($H281=R$9,MAX(0,L281-$D281),0)*$AA281</f>
        <v>3</v>
      </c>
      <c r="S281" s="48">
        <f ca="1" t="shared" si="1374"/>
        <v>0</v>
      </c>
      <c r="T281" s="48">
        <f ca="1" t="shared" si="1374"/>
        <v>0</v>
      </c>
      <c r="U281" s="48">
        <f ca="1" t="shared" ref="U281:W281" si="1375">IF($H281=U$9,MAX(I281-L280,0),0)*$AA281</f>
        <v>0</v>
      </c>
      <c r="V281" s="48">
        <f ca="1" t="shared" si="1375"/>
        <v>0</v>
      </c>
      <c r="W281" s="48">
        <f ca="1" t="shared" si="1375"/>
        <v>0</v>
      </c>
      <c r="Y281" s="1"/>
      <c r="AA281" s="119">
        <f ca="1" t="shared" si="16"/>
        <v>1</v>
      </c>
      <c r="AB281" s="36">
        <f ca="1" t="shared" si="17"/>
        <v>1</v>
      </c>
      <c r="AC281" s="118">
        <f ca="1" t="shared" si="18"/>
        <v>1</v>
      </c>
      <c r="AE281" s="1"/>
      <c r="AG281" s="133">
        <f ca="1">VLOOKUP(F281,'Data Sources'!$L$3:$N$6,3,0)</f>
        <v>4</v>
      </c>
      <c r="AH281" s="134">
        <f ca="1">VLOOKUP(F281,'Data Sources'!$L$3:$O$6,4,0)</f>
        <v>1.2</v>
      </c>
      <c r="AI281" s="135">
        <f ca="1" t="shared" si="1305"/>
        <v>2.8</v>
      </c>
      <c r="AK281" s="1"/>
      <c r="AU281" s="1"/>
      <c r="AZ281" s="153"/>
      <c r="BA281" s="29"/>
      <c r="BB281" s="1"/>
      <c r="BG281" s="153"/>
      <c r="BH281" s="29"/>
      <c r="BI281" s="1"/>
      <c r="BN281" s="153"/>
      <c r="BO281" s="29"/>
      <c r="BP281" s="1"/>
    </row>
    <row r="282" ht="14.25" customHeight="1" spans="1:68">
      <c r="A282" s="55">
        <f t="shared" si="21"/>
        <v>272</v>
      </c>
      <c r="B282" s="56">
        <f ca="1" t="shared" si="7"/>
        <v>0.36307253768884</v>
      </c>
      <c r="C282" s="56">
        <f ca="1">VLOOKUP(B282,'Data Sources'!$C:$E,3)</f>
        <v>1</v>
      </c>
      <c r="D282" s="57">
        <f ca="1" t="shared" si="8"/>
        <v>452</v>
      </c>
      <c r="E282" s="56">
        <f ca="1" t="shared" si="9"/>
        <v>0.456763683792699</v>
      </c>
      <c r="F282" s="56" t="str">
        <f ca="1">VLOOKUP(E282,'Data Sources'!$J$4:$O$6,3)</f>
        <v>Hot Coffee</v>
      </c>
      <c r="G282" s="56">
        <f ca="1">VLOOKUP(E282,'Data Sources'!$J$4:$O$6,4)</f>
        <v>2</v>
      </c>
      <c r="H282" s="58">
        <f ca="1" t="shared" si="10"/>
        <v>2</v>
      </c>
      <c r="I282" s="58">
        <f ca="1" t="shared" ref="I282:K282" si="1376">IF($H282=I$9,MAX(L281,$D282),L281)</f>
        <v>454</v>
      </c>
      <c r="J282" s="58">
        <f ca="1" t="shared" si="1376"/>
        <v>452</v>
      </c>
      <c r="K282" s="58">
        <f ca="1" t="shared" si="1376"/>
        <v>458</v>
      </c>
      <c r="L282" s="48">
        <f ca="1" t="shared" ref="L282:N282" si="1377">IF($H282=L$9,I282+$G282,L281)</f>
        <v>454</v>
      </c>
      <c r="M282" s="48">
        <f ca="1" t="shared" si="1377"/>
        <v>454</v>
      </c>
      <c r="N282" s="48">
        <f ca="1" t="shared" si="1377"/>
        <v>458</v>
      </c>
      <c r="O282" s="79">
        <f ca="1" t="shared" ref="O282:Q282" si="1378">+IF($H282=O$9,L282-$D282,0)</f>
        <v>0</v>
      </c>
      <c r="P282" s="79">
        <f ca="1" t="shared" si="1378"/>
        <v>2</v>
      </c>
      <c r="Q282" s="79">
        <f ca="1" t="shared" si="1378"/>
        <v>0</v>
      </c>
      <c r="R282" s="55">
        <f ca="1" t="shared" ref="R282:T282" si="1379">+IF($H282=R$9,MAX(0,L282-$D282),0)*$AA282</f>
        <v>0</v>
      </c>
      <c r="S282" s="55">
        <f ca="1" t="shared" si="1379"/>
        <v>2</v>
      </c>
      <c r="T282" s="55">
        <f ca="1" t="shared" si="1379"/>
        <v>0</v>
      </c>
      <c r="U282" s="55">
        <f ca="1" t="shared" ref="U282:W282" si="1380">IF($H282=U$9,MAX(I282-L281,0),0)*$AA282</f>
        <v>0</v>
      </c>
      <c r="V282" s="55">
        <f ca="1" t="shared" si="1380"/>
        <v>0</v>
      </c>
      <c r="W282" s="55">
        <f ca="1" t="shared" si="1380"/>
        <v>0</v>
      </c>
      <c r="Y282" s="1"/>
      <c r="AA282" s="119">
        <f ca="1" t="shared" si="16"/>
        <v>1</v>
      </c>
      <c r="AB282" s="36">
        <f ca="1" t="shared" si="17"/>
        <v>2</v>
      </c>
      <c r="AC282" s="118">
        <f ca="1" t="shared" si="18"/>
        <v>1</v>
      </c>
      <c r="AE282" s="1"/>
      <c r="AG282" s="133">
        <f ca="1">VLOOKUP(F282,'Data Sources'!$L$3:$N$6,3,0)</f>
        <v>4</v>
      </c>
      <c r="AH282" s="134">
        <f ca="1">VLOOKUP(F282,'Data Sources'!$L$3:$O$6,4,0)</f>
        <v>1.2</v>
      </c>
      <c r="AI282" s="135">
        <f ca="1" t="shared" si="1305"/>
        <v>2.8</v>
      </c>
      <c r="AK282" s="1"/>
      <c r="AU282" s="1"/>
      <c r="AZ282" s="153"/>
      <c r="BA282" s="29"/>
      <c r="BB282" s="1"/>
      <c r="BG282" s="153"/>
      <c r="BH282" s="29"/>
      <c r="BI282" s="1"/>
      <c r="BN282" s="153"/>
      <c r="BO282" s="29"/>
      <c r="BP282" s="1"/>
    </row>
    <row r="283" ht="14.25" customHeight="1" spans="1:68">
      <c r="A283" s="48">
        <f t="shared" si="21"/>
        <v>273</v>
      </c>
      <c r="B283" s="49">
        <f ca="1" t="shared" si="7"/>
        <v>0.944663722612331</v>
      </c>
      <c r="C283" s="49">
        <f ca="1">VLOOKUP(B283,'Data Sources'!$C:$E,3)</f>
        <v>3</v>
      </c>
      <c r="D283" s="59">
        <f ca="1" t="shared" si="8"/>
        <v>455</v>
      </c>
      <c r="E283" s="49">
        <f ca="1" t="shared" si="9"/>
        <v>0.62556857456202</v>
      </c>
      <c r="F283" s="49" t="str">
        <f ca="1">VLOOKUP(E283,'Data Sources'!$J$4:$O$6,3)</f>
        <v>Cold Coffee</v>
      </c>
      <c r="G283" s="49">
        <f ca="1">VLOOKUP(E283,'Data Sources'!$J$4:$O$6,4)</f>
        <v>5</v>
      </c>
      <c r="H283" s="54">
        <f ca="1" t="shared" si="10"/>
        <v>1</v>
      </c>
      <c r="I283" s="54">
        <f ca="1" t="shared" ref="I283:K283" si="1381">IF($H283=I$9,MAX(L282,$D283),L282)</f>
        <v>455</v>
      </c>
      <c r="J283" s="54">
        <f ca="1" t="shared" si="1381"/>
        <v>454</v>
      </c>
      <c r="K283" s="54">
        <f ca="1" t="shared" si="1381"/>
        <v>458</v>
      </c>
      <c r="L283" s="48">
        <f ca="1" t="shared" ref="L283:N283" si="1382">IF($H283=L$9,I283+$G283,L282)</f>
        <v>460</v>
      </c>
      <c r="M283" s="48">
        <f ca="1" t="shared" si="1382"/>
        <v>454</v>
      </c>
      <c r="N283" s="48">
        <f ca="1" t="shared" si="1382"/>
        <v>458</v>
      </c>
      <c r="O283" s="79">
        <f ca="1" t="shared" ref="O283:Q283" si="1383">+IF($H283=O$9,L283-$D283,0)</f>
        <v>5</v>
      </c>
      <c r="P283" s="79">
        <f ca="1" t="shared" si="1383"/>
        <v>0</v>
      </c>
      <c r="Q283" s="79">
        <f ca="1" t="shared" si="1383"/>
        <v>0</v>
      </c>
      <c r="R283" s="48">
        <f ca="1" t="shared" ref="R283:T283" si="1384">+IF($H283=R$9,MAX(0,L283-$D283),0)*$AA283</f>
        <v>5</v>
      </c>
      <c r="S283" s="48">
        <f ca="1" t="shared" si="1384"/>
        <v>0</v>
      </c>
      <c r="T283" s="48">
        <f ca="1" t="shared" si="1384"/>
        <v>0</v>
      </c>
      <c r="U283" s="48">
        <f ca="1" t="shared" ref="U283:W283" si="1385">IF($H283=U$9,MAX(I283-L282,0),0)*$AA283</f>
        <v>1</v>
      </c>
      <c r="V283" s="48">
        <f ca="1" t="shared" si="1385"/>
        <v>0</v>
      </c>
      <c r="W283" s="48">
        <f ca="1" t="shared" si="1385"/>
        <v>0</v>
      </c>
      <c r="Y283" s="1"/>
      <c r="AA283" s="119">
        <f ca="1" t="shared" si="16"/>
        <v>1</v>
      </c>
      <c r="AB283" s="36">
        <f ca="1" t="shared" si="17"/>
        <v>1</v>
      </c>
      <c r="AC283" s="118">
        <f ca="1" t="shared" si="18"/>
        <v>1</v>
      </c>
      <c r="AE283" s="1"/>
      <c r="AG283" s="133">
        <f ca="1">VLOOKUP(F283,'Data Sources'!$L$3:$N$6,3,0)</f>
        <v>4</v>
      </c>
      <c r="AH283" s="134">
        <f ca="1">VLOOKUP(F283,'Data Sources'!$L$3:$O$6,4,0)</f>
        <v>1</v>
      </c>
      <c r="AI283" s="135">
        <f ca="1" t="shared" si="1305"/>
        <v>3</v>
      </c>
      <c r="AK283" s="1"/>
      <c r="AU283" s="1"/>
      <c r="AZ283" s="153"/>
      <c r="BA283" s="29"/>
      <c r="BB283" s="1"/>
      <c r="BG283" s="153"/>
      <c r="BH283" s="29"/>
      <c r="BI283" s="1"/>
      <c r="BN283" s="153"/>
      <c r="BO283" s="29"/>
      <c r="BP283" s="1"/>
    </row>
    <row r="284" ht="14.25" customHeight="1" spans="1:68">
      <c r="A284" s="55">
        <f t="shared" si="21"/>
        <v>274</v>
      </c>
      <c r="B284" s="56">
        <f ca="1" t="shared" si="7"/>
        <v>0.250143990286998</v>
      </c>
      <c r="C284" s="56">
        <f ca="1">VLOOKUP(B284,'Data Sources'!$C:$E,3)</f>
        <v>1</v>
      </c>
      <c r="D284" s="57">
        <f ca="1" t="shared" si="8"/>
        <v>456</v>
      </c>
      <c r="E284" s="56">
        <f ca="1" t="shared" si="9"/>
        <v>0.896447470216877</v>
      </c>
      <c r="F284" s="56" t="str">
        <f ca="1">VLOOKUP(E284,'Data Sources'!$J$4:$O$6,3)</f>
        <v>Blended Drink</v>
      </c>
      <c r="G284" s="56">
        <f ca="1">VLOOKUP(E284,'Data Sources'!$J$4:$O$6,4)</f>
        <v>8</v>
      </c>
      <c r="H284" s="58">
        <f ca="1" t="shared" si="10"/>
        <v>2</v>
      </c>
      <c r="I284" s="58">
        <f ca="1" t="shared" ref="I284:K284" si="1386">IF($H284=I$9,MAX(L283,$D284),L283)</f>
        <v>460</v>
      </c>
      <c r="J284" s="58">
        <f ca="1" t="shared" si="1386"/>
        <v>456</v>
      </c>
      <c r="K284" s="58">
        <f ca="1" t="shared" si="1386"/>
        <v>458</v>
      </c>
      <c r="L284" s="48">
        <f ca="1" t="shared" ref="L284:N284" si="1387">IF($H284=L$9,I284+$G284,L283)</f>
        <v>460</v>
      </c>
      <c r="M284" s="48">
        <f ca="1" t="shared" si="1387"/>
        <v>464</v>
      </c>
      <c r="N284" s="48">
        <f ca="1" t="shared" si="1387"/>
        <v>458</v>
      </c>
      <c r="O284" s="79">
        <f ca="1" t="shared" ref="O284:Q284" si="1388">+IF($H284=O$9,L284-$D284,0)</f>
        <v>0</v>
      </c>
      <c r="P284" s="79">
        <f ca="1" t="shared" si="1388"/>
        <v>8</v>
      </c>
      <c r="Q284" s="79">
        <f ca="1" t="shared" si="1388"/>
        <v>0</v>
      </c>
      <c r="R284" s="55">
        <f ca="1" t="shared" ref="R284:T284" si="1389">+IF($H284=R$9,MAX(0,L284-$D284),0)*$AA284</f>
        <v>0</v>
      </c>
      <c r="S284" s="55">
        <f ca="1" t="shared" si="1389"/>
        <v>8</v>
      </c>
      <c r="T284" s="55">
        <f ca="1" t="shared" si="1389"/>
        <v>0</v>
      </c>
      <c r="U284" s="55">
        <f ca="1" t="shared" ref="U284:W284" si="1390">IF($H284=U$9,MAX(I284-L283,0),0)*$AA284</f>
        <v>0</v>
      </c>
      <c r="V284" s="55">
        <f ca="1" t="shared" si="1390"/>
        <v>2</v>
      </c>
      <c r="W284" s="55">
        <f ca="1" t="shared" si="1390"/>
        <v>0</v>
      </c>
      <c r="Y284" s="1"/>
      <c r="AA284" s="119">
        <f ca="1" t="shared" si="16"/>
        <v>1</v>
      </c>
      <c r="AB284" s="36">
        <f ca="1" t="shared" si="17"/>
        <v>2</v>
      </c>
      <c r="AC284" s="118">
        <f ca="1" t="shared" si="18"/>
        <v>1</v>
      </c>
      <c r="AE284" s="1"/>
      <c r="AG284" s="133">
        <f ca="1">VLOOKUP(F284,'Data Sources'!$L$3:$N$6,3,0)</f>
        <v>5</v>
      </c>
      <c r="AH284" s="134">
        <f ca="1">VLOOKUP(F284,'Data Sources'!$L$3:$O$6,4,0)</f>
        <v>1.9</v>
      </c>
      <c r="AI284" s="135">
        <f ca="1" t="shared" si="1305"/>
        <v>3.1</v>
      </c>
      <c r="AK284" s="1"/>
      <c r="AU284" s="1"/>
      <c r="AZ284" s="153"/>
      <c r="BA284" s="29"/>
      <c r="BB284" s="1"/>
      <c r="BG284" s="153"/>
      <c r="BH284" s="29"/>
      <c r="BI284" s="1"/>
      <c r="BN284" s="153"/>
      <c r="BO284" s="29"/>
      <c r="BP284" s="1"/>
    </row>
    <row r="285" ht="14.25" customHeight="1" spans="1:68">
      <c r="A285" s="48">
        <f t="shared" si="21"/>
        <v>275</v>
      </c>
      <c r="B285" s="49">
        <f ca="1" t="shared" si="7"/>
        <v>0.532640918627298</v>
      </c>
      <c r="C285" s="49">
        <f ca="1">VLOOKUP(B285,'Data Sources'!$C:$E,3)</f>
        <v>2</v>
      </c>
      <c r="D285" s="59">
        <f ca="1" t="shared" si="8"/>
        <v>458</v>
      </c>
      <c r="E285" s="49">
        <f ca="1" t="shared" si="9"/>
        <v>0.526786307144933</v>
      </c>
      <c r="F285" s="49" t="str">
        <f ca="1">VLOOKUP(E285,'Data Sources'!$J$4:$O$6,3)</f>
        <v>Cold Coffee</v>
      </c>
      <c r="G285" s="49">
        <f ca="1">VLOOKUP(E285,'Data Sources'!$J$4:$O$6,4)</f>
        <v>5</v>
      </c>
      <c r="H285" s="54">
        <f ca="1" t="shared" si="10"/>
        <v>3</v>
      </c>
      <c r="I285" s="54">
        <f ca="1" t="shared" ref="I285:K285" si="1391">IF($H285=I$9,MAX(L284,$D285),L284)</f>
        <v>460</v>
      </c>
      <c r="J285" s="54">
        <f ca="1" t="shared" si="1391"/>
        <v>464</v>
      </c>
      <c r="K285" s="54">
        <f ca="1" t="shared" si="1391"/>
        <v>458</v>
      </c>
      <c r="L285" s="48">
        <f ca="1" t="shared" ref="L285:N285" si="1392">IF($H285=L$9,I285+$G285,L284)</f>
        <v>460</v>
      </c>
      <c r="M285" s="48">
        <f ca="1" t="shared" si="1392"/>
        <v>464</v>
      </c>
      <c r="N285" s="48">
        <f ca="1" t="shared" si="1392"/>
        <v>463</v>
      </c>
      <c r="O285" s="79">
        <f ca="1" t="shared" ref="O285:Q285" si="1393">+IF($H285=O$9,L285-$D285,0)</f>
        <v>0</v>
      </c>
      <c r="P285" s="79">
        <f ca="1" t="shared" si="1393"/>
        <v>0</v>
      </c>
      <c r="Q285" s="79">
        <f ca="1" t="shared" si="1393"/>
        <v>5</v>
      </c>
      <c r="R285" s="48">
        <f ca="1" t="shared" ref="R285:T285" si="1394">+IF($H285=R$9,MAX(0,L285-$D285),0)*$AA285</f>
        <v>0</v>
      </c>
      <c r="S285" s="48">
        <f ca="1" t="shared" si="1394"/>
        <v>0</v>
      </c>
      <c r="T285" s="48">
        <f ca="1" t="shared" si="1394"/>
        <v>5</v>
      </c>
      <c r="U285" s="48">
        <f ca="1" t="shared" ref="U285:W285" si="1395">IF($H285=U$9,MAX(I285-L284,0),0)*$AA285</f>
        <v>0</v>
      </c>
      <c r="V285" s="48">
        <f ca="1" t="shared" si="1395"/>
        <v>0</v>
      </c>
      <c r="W285" s="48">
        <f ca="1" t="shared" si="1395"/>
        <v>0</v>
      </c>
      <c r="Y285" s="1"/>
      <c r="AA285" s="119">
        <f ca="1" t="shared" si="16"/>
        <v>1</v>
      </c>
      <c r="AB285" s="36">
        <f ca="1" t="shared" si="17"/>
        <v>3</v>
      </c>
      <c r="AC285" s="118">
        <f ca="1" t="shared" si="18"/>
        <v>1</v>
      </c>
      <c r="AE285" s="1"/>
      <c r="AG285" s="133">
        <f ca="1">VLOOKUP(F285,'Data Sources'!$L$3:$N$6,3,0)</f>
        <v>4</v>
      </c>
      <c r="AH285" s="134">
        <f ca="1">VLOOKUP(F285,'Data Sources'!$L$3:$O$6,4,0)</f>
        <v>1</v>
      </c>
      <c r="AI285" s="135">
        <f ca="1" t="shared" si="1305"/>
        <v>3</v>
      </c>
      <c r="AK285" s="1"/>
      <c r="AU285" s="1"/>
      <c r="AZ285" s="153"/>
      <c r="BA285" s="29"/>
      <c r="BB285" s="1"/>
      <c r="BG285" s="153"/>
      <c r="BH285" s="29"/>
      <c r="BI285" s="1"/>
      <c r="BN285" s="153"/>
      <c r="BO285" s="29"/>
      <c r="BP285" s="1"/>
    </row>
    <row r="286" ht="14.25" customHeight="1" spans="1:68">
      <c r="A286" s="55">
        <f t="shared" si="21"/>
        <v>276</v>
      </c>
      <c r="B286" s="56">
        <f ca="1" t="shared" si="7"/>
        <v>0.378701451380994</v>
      </c>
      <c r="C286" s="56">
        <f ca="1">VLOOKUP(B286,'Data Sources'!$C:$E,3)</f>
        <v>1</v>
      </c>
      <c r="D286" s="57">
        <f ca="1" t="shared" si="8"/>
        <v>459</v>
      </c>
      <c r="E286" s="56">
        <f ca="1" t="shared" si="9"/>
        <v>0.941187830750598</v>
      </c>
      <c r="F286" s="56" t="str">
        <f ca="1">VLOOKUP(E286,'Data Sources'!$J$4:$O$6,3)</f>
        <v>Blended Drink</v>
      </c>
      <c r="G286" s="56">
        <f ca="1">VLOOKUP(E286,'Data Sources'!$J$4:$O$6,4)</f>
        <v>8</v>
      </c>
      <c r="H286" s="58">
        <f ca="1" t="shared" si="10"/>
        <v>1</v>
      </c>
      <c r="I286" s="58">
        <f ca="1" t="shared" ref="I286:K286" si="1396">IF($H286=I$9,MAX(L285,$D286),L285)</f>
        <v>460</v>
      </c>
      <c r="J286" s="58">
        <f ca="1" t="shared" si="1396"/>
        <v>464</v>
      </c>
      <c r="K286" s="58">
        <f ca="1" t="shared" si="1396"/>
        <v>463</v>
      </c>
      <c r="L286" s="48">
        <f ca="1" t="shared" ref="L286:N286" si="1397">IF($H286=L$9,I286+$G286,L285)</f>
        <v>468</v>
      </c>
      <c r="M286" s="48">
        <f ca="1" t="shared" si="1397"/>
        <v>464</v>
      </c>
      <c r="N286" s="48">
        <f ca="1" t="shared" si="1397"/>
        <v>463</v>
      </c>
      <c r="O286" s="79">
        <f ca="1" t="shared" ref="O286:Q286" si="1398">+IF($H286=O$9,L286-$D286,0)</f>
        <v>9</v>
      </c>
      <c r="P286" s="79">
        <f ca="1" t="shared" si="1398"/>
        <v>0</v>
      </c>
      <c r="Q286" s="79">
        <f ca="1" t="shared" si="1398"/>
        <v>0</v>
      </c>
      <c r="R286" s="55">
        <f ca="1" t="shared" ref="R286:T286" si="1399">+IF($H286=R$9,MAX(0,L286-$D286),0)*$AA286</f>
        <v>9</v>
      </c>
      <c r="S286" s="55">
        <f ca="1" t="shared" si="1399"/>
        <v>0</v>
      </c>
      <c r="T286" s="55">
        <f ca="1" t="shared" si="1399"/>
        <v>0</v>
      </c>
      <c r="U286" s="55">
        <f ca="1" t="shared" ref="U286:W286" si="1400">IF($H286=U$9,MAX(I286-L285,0),0)*$AA286</f>
        <v>0</v>
      </c>
      <c r="V286" s="55">
        <f ca="1" t="shared" si="1400"/>
        <v>0</v>
      </c>
      <c r="W286" s="55">
        <f ca="1" t="shared" si="1400"/>
        <v>0</v>
      </c>
      <c r="Y286" s="1"/>
      <c r="AA286" s="119">
        <f ca="1" t="shared" si="16"/>
        <v>1</v>
      </c>
      <c r="AB286" s="36">
        <f ca="1" t="shared" si="17"/>
        <v>1</v>
      </c>
      <c r="AC286" s="118">
        <f ca="1" t="shared" si="18"/>
        <v>1</v>
      </c>
      <c r="AE286" s="1"/>
      <c r="AG286" s="133">
        <f ca="1">VLOOKUP(F286,'Data Sources'!$L$3:$N$6,3,0)</f>
        <v>5</v>
      </c>
      <c r="AH286" s="134">
        <f ca="1">VLOOKUP(F286,'Data Sources'!$L$3:$O$6,4,0)</f>
        <v>1.9</v>
      </c>
      <c r="AI286" s="135">
        <f ca="1" t="shared" si="1305"/>
        <v>3.1</v>
      </c>
      <c r="AK286" s="1"/>
      <c r="AU286" s="1"/>
      <c r="AZ286" s="153"/>
      <c r="BA286" s="29"/>
      <c r="BB286" s="1"/>
      <c r="BG286" s="153"/>
      <c r="BH286" s="29"/>
      <c r="BI286" s="1"/>
      <c r="BN286" s="153"/>
      <c r="BO286" s="29"/>
      <c r="BP286" s="1"/>
    </row>
    <row r="287" ht="14.25" customHeight="1" spans="1:68">
      <c r="A287" s="48">
        <f t="shared" si="21"/>
        <v>277</v>
      </c>
      <c r="B287" s="49">
        <f ca="1" t="shared" si="7"/>
        <v>0.954920681940812</v>
      </c>
      <c r="C287" s="49">
        <f ca="1">VLOOKUP(B287,'Data Sources'!$C:$E,3)</f>
        <v>4</v>
      </c>
      <c r="D287" s="59">
        <f ca="1" t="shared" si="8"/>
        <v>463</v>
      </c>
      <c r="E287" s="49">
        <f ca="1" t="shared" si="9"/>
        <v>0.113967970547113</v>
      </c>
      <c r="F287" s="49" t="str">
        <f ca="1">VLOOKUP(E287,'Data Sources'!$J$4:$O$6,3)</f>
        <v>Hot Coffee</v>
      </c>
      <c r="G287" s="49">
        <f ca="1">VLOOKUP(E287,'Data Sources'!$J$4:$O$6,4)</f>
        <v>2</v>
      </c>
      <c r="H287" s="54">
        <f ca="1" t="shared" si="10"/>
        <v>3</v>
      </c>
      <c r="I287" s="54">
        <f ca="1" t="shared" ref="I287:K287" si="1401">IF($H287=I$9,MAX(L286,$D287),L286)</f>
        <v>468</v>
      </c>
      <c r="J287" s="54">
        <f ca="1" t="shared" si="1401"/>
        <v>464</v>
      </c>
      <c r="K287" s="54">
        <f ca="1" t="shared" si="1401"/>
        <v>463</v>
      </c>
      <c r="L287" s="48">
        <f ca="1" t="shared" ref="L287:N287" si="1402">IF($H287=L$9,I287+$G287,L286)</f>
        <v>468</v>
      </c>
      <c r="M287" s="48">
        <f ca="1" t="shared" si="1402"/>
        <v>464</v>
      </c>
      <c r="N287" s="48">
        <f ca="1" t="shared" si="1402"/>
        <v>465</v>
      </c>
      <c r="O287" s="79">
        <f ca="1" t="shared" ref="O287:Q287" si="1403">+IF($H287=O$9,L287-$D287,0)</f>
        <v>0</v>
      </c>
      <c r="P287" s="79">
        <f ca="1" t="shared" si="1403"/>
        <v>0</v>
      </c>
      <c r="Q287" s="79">
        <f ca="1" t="shared" si="1403"/>
        <v>2</v>
      </c>
      <c r="R287" s="48">
        <f ca="1" t="shared" ref="R287:T287" si="1404">+IF($H287=R$9,MAX(0,L287-$D287),0)*$AA287</f>
        <v>0</v>
      </c>
      <c r="S287" s="48">
        <f ca="1" t="shared" si="1404"/>
        <v>0</v>
      </c>
      <c r="T287" s="48">
        <f ca="1" t="shared" si="1404"/>
        <v>2</v>
      </c>
      <c r="U287" s="48">
        <f ca="1" t="shared" ref="U287:W287" si="1405">IF($H287=U$9,MAX(I287-L286,0),0)*$AA287</f>
        <v>0</v>
      </c>
      <c r="V287" s="48">
        <f ca="1" t="shared" si="1405"/>
        <v>0</v>
      </c>
      <c r="W287" s="48">
        <f ca="1" t="shared" si="1405"/>
        <v>0</v>
      </c>
      <c r="Y287" s="1"/>
      <c r="AA287" s="119">
        <f ca="1" t="shared" si="16"/>
        <v>1</v>
      </c>
      <c r="AB287" s="36">
        <f ca="1" t="shared" si="17"/>
        <v>3</v>
      </c>
      <c r="AC287" s="118">
        <f ca="1" t="shared" si="18"/>
        <v>1</v>
      </c>
      <c r="AE287" s="1"/>
      <c r="AG287" s="133">
        <f ca="1">VLOOKUP(F287,'Data Sources'!$L$3:$N$6,3,0)</f>
        <v>4</v>
      </c>
      <c r="AH287" s="134">
        <f ca="1">VLOOKUP(F287,'Data Sources'!$L$3:$O$6,4,0)</f>
        <v>1.2</v>
      </c>
      <c r="AI287" s="135">
        <f ca="1" t="shared" si="1305"/>
        <v>2.8</v>
      </c>
      <c r="AK287" s="1"/>
      <c r="AU287" s="1"/>
      <c r="AZ287" s="153"/>
      <c r="BA287" s="29"/>
      <c r="BB287" s="1"/>
      <c r="BG287" s="153"/>
      <c r="BH287" s="29"/>
      <c r="BI287" s="1"/>
      <c r="BN287" s="153"/>
      <c r="BO287" s="29"/>
      <c r="BP287" s="1"/>
    </row>
    <row r="288" ht="14.25" customHeight="1" spans="1:68">
      <c r="A288" s="55">
        <f t="shared" si="21"/>
        <v>278</v>
      </c>
      <c r="B288" s="56">
        <f ca="1" t="shared" si="7"/>
        <v>0.53163373467687</v>
      </c>
      <c r="C288" s="56">
        <f ca="1">VLOOKUP(B288,'Data Sources'!$C:$E,3)</f>
        <v>2</v>
      </c>
      <c r="D288" s="57">
        <f ca="1" t="shared" si="8"/>
        <v>465</v>
      </c>
      <c r="E288" s="56">
        <f ca="1" t="shared" si="9"/>
        <v>0.289650035394539</v>
      </c>
      <c r="F288" s="56" t="str">
        <f ca="1">VLOOKUP(E288,'Data Sources'!$J$4:$O$6,3)</f>
        <v>Hot Coffee</v>
      </c>
      <c r="G288" s="56">
        <f ca="1">VLOOKUP(E288,'Data Sources'!$J$4:$O$6,4)</f>
        <v>2</v>
      </c>
      <c r="H288" s="58">
        <f ca="1" t="shared" si="10"/>
        <v>2</v>
      </c>
      <c r="I288" s="58">
        <f ca="1" t="shared" ref="I288:K288" si="1406">IF($H288=I$9,MAX(L287,$D288),L287)</f>
        <v>468</v>
      </c>
      <c r="J288" s="58">
        <f ca="1" t="shared" si="1406"/>
        <v>465</v>
      </c>
      <c r="K288" s="58">
        <f ca="1" t="shared" si="1406"/>
        <v>465</v>
      </c>
      <c r="L288" s="48">
        <f ca="1" t="shared" ref="L288:N288" si="1407">IF($H288=L$9,I288+$G288,L287)</f>
        <v>468</v>
      </c>
      <c r="M288" s="48">
        <f ca="1" t="shared" si="1407"/>
        <v>467</v>
      </c>
      <c r="N288" s="48">
        <f ca="1" t="shared" si="1407"/>
        <v>465</v>
      </c>
      <c r="O288" s="79">
        <f ca="1" t="shared" ref="O288:Q288" si="1408">+IF($H288=O$9,L288-$D288,0)</f>
        <v>0</v>
      </c>
      <c r="P288" s="79">
        <f ca="1" t="shared" si="1408"/>
        <v>2</v>
      </c>
      <c r="Q288" s="79">
        <f ca="1" t="shared" si="1408"/>
        <v>0</v>
      </c>
      <c r="R288" s="55">
        <f ca="1" t="shared" ref="R288:T288" si="1409">+IF($H288=R$9,MAX(0,L288-$D288),0)*$AA288</f>
        <v>0</v>
      </c>
      <c r="S288" s="55">
        <f ca="1" t="shared" si="1409"/>
        <v>2</v>
      </c>
      <c r="T288" s="55">
        <f ca="1" t="shared" si="1409"/>
        <v>0</v>
      </c>
      <c r="U288" s="55">
        <f ca="1" t="shared" ref="U288:W288" si="1410">IF($H288=U$9,MAX(I288-L287,0),0)*$AA288</f>
        <v>0</v>
      </c>
      <c r="V288" s="55">
        <f ca="1" t="shared" si="1410"/>
        <v>1</v>
      </c>
      <c r="W288" s="55">
        <f ca="1" t="shared" si="1410"/>
        <v>0</v>
      </c>
      <c r="Y288" s="1"/>
      <c r="AA288" s="119">
        <f ca="1" t="shared" si="16"/>
        <v>1</v>
      </c>
      <c r="AB288" s="36">
        <f ca="1" t="shared" si="17"/>
        <v>2</v>
      </c>
      <c r="AC288" s="118">
        <f ca="1" t="shared" si="18"/>
        <v>1</v>
      </c>
      <c r="AE288" s="1"/>
      <c r="AG288" s="133">
        <f ca="1">VLOOKUP(F288,'Data Sources'!$L$3:$N$6,3,0)</f>
        <v>4</v>
      </c>
      <c r="AH288" s="134">
        <f ca="1">VLOOKUP(F288,'Data Sources'!$L$3:$O$6,4,0)</f>
        <v>1.2</v>
      </c>
      <c r="AI288" s="135">
        <f ca="1" t="shared" si="1305"/>
        <v>2.8</v>
      </c>
      <c r="AK288" s="1"/>
      <c r="AU288" s="1"/>
      <c r="AZ288" s="153"/>
      <c r="BA288" s="29"/>
      <c r="BB288" s="1"/>
      <c r="BG288" s="153"/>
      <c r="BH288" s="29"/>
      <c r="BI288" s="1"/>
      <c r="BN288" s="153"/>
      <c r="BO288" s="29"/>
      <c r="BP288" s="1"/>
    </row>
    <row r="289" ht="14.25" customHeight="1" spans="1:68">
      <c r="A289" s="48">
        <f t="shared" si="21"/>
        <v>279</v>
      </c>
      <c r="B289" s="49">
        <f ca="1" t="shared" si="7"/>
        <v>0.369162599556107</v>
      </c>
      <c r="C289" s="49">
        <f ca="1">VLOOKUP(B289,'Data Sources'!$C:$E,3)</f>
        <v>1</v>
      </c>
      <c r="D289" s="59">
        <f ca="1" t="shared" si="8"/>
        <v>466</v>
      </c>
      <c r="E289" s="49">
        <f ca="1" t="shared" si="9"/>
        <v>0.116558073460296</v>
      </c>
      <c r="F289" s="49" t="str">
        <f ca="1">VLOOKUP(E289,'Data Sources'!$J$4:$O$6,3)</f>
        <v>Hot Coffee</v>
      </c>
      <c r="G289" s="49">
        <f ca="1">VLOOKUP(E289,'Data Sources'!$J$4:$O$6,4)</f>
        <v>2</v>
      </c>
      <c r="H289" s="54">
        <f ca="1" t="shared" si="10"/>
        <v>3</v>
      </c>
      <c r="I289" s="54">
        <f ca="1" t="shared" ref="I289:K289" si="1411">IF($H289=I$9,MAX(L288,$D289),L288)</f>
        <v>468</v>
      </c>
      <c r="J289" s="54">
        <f ca="1" t="shared" si="1411"/>
        <v>467</v>
      </c>
      <c r="K289" s="54">
        <f ca="1" t="shared" si="1411"/>
        <v>466</v>
      </c>
      <c r="L289" s="48">
        <f ca="1" t="shared" ref="L289:N289" si="1412">IF($H289=L$9,I289+$G289,L288)</f>
        <v>468</v>
      </c>
      <c r="M289" s="48">
        <f ca="1" t="shared" si="1412"/>
        <v>467</v>
      </c>
      <c r="N289" s="48">
        <f ca="1" t="shared" si="1412"/>
        <v>468</v>
      </c>
      <c r="O289" s="79">
        <f ca="1" t="shared" ref="O289:Q289" si="1413">+IF($H289=O$9,L289-$D289,0)</f>
        <v>0</v>
      </c>
      <c r="P289" s="79">
        <f ca="1" t="shared" si="1413"/>
        <v>0</v>
      </c>
      <c r="Q289" s="79">
        <f ca="1" t="shared" si="1413"/>
        <v>2</v>
      </c>
      <c r="R289" s="48">
        <f ca="1" t="shared" ref="R289:T289" si="1414">+IF($H289=R$9,MAX(0,L289-$D289),0)*$AA289</f>
        <v>0</v>
      </c>
      <c r="S289" s="48">
        <f ca="1" t="shared" si="1414"/>
        <v>0</v>
      </c>
      <c r="T289" s="48">
        <f ca="1" t="shared" si="1414"/>
        <v>2</v>
      </c>
      <c r="U289" s="48">
        <f ca="1" t="shared" ref="U289:W289" si="1415">IF($H289=U$9,MAX(I289-L288,0),0)*$AA289</f>
        <v>0</v>
      </c>
      <c r="V289" s="48">
        <f ca="1" t="shared" si="1415"/>
        <v>0</v>
      </c>
      <c r="W289" s="48">
        <f ca="1" t="shared" si="1415"/>
        <v>1</v>
      </c>
      <c r="Y289" s="1"/>
      <c r="AA289" s="119">
        <f ca="1" t="shared" si="16"/>
        <v>1</v>
      </c>
      <c r="AB289" s="36">
        <f ca="1" t="shared" si="17"/>
        <v>3</v>
      </c>
      <c r="AC289" s="118">
        <f ca="1" t="shared" si="18"/>
        <v>1</v>
      </c>
      <c r="AE289" s="1"/>
      <c r="AG289" s="133">
        <f ca="1">VLOOKUP(F289,'Data Sources'!$L$3:$N$6,3,0)</f>
        <v>4</v>
      </c>
      <c r="AH289" s="134">
        <f ca="1">VLOOKUP(F289,'Data Sources'!$L$3:$O$6,4,0)</f>
        <v>1.2</v>
      </c>
      <c r="AI289" s="135">
        <f ca="1" t="shared" si="1305"/>
        <v>2.8</v>
      </c>
      <c r="AK289" s="1"/>
      <c r="AU289" s="1"/>
      <c r="AZ289" s="153"/>
      <c r="BA289" s="29"/>
      <c r="BB289" s="1"/>
      <c r="BG289" s="153"/>
      <c r="BH289" s="29"/>
      <c r="BI289" s="1"/>
      <c r="BN289" s="153"/>
      <c r="BO289" s="29"/>
      <c r="BP289" s="1"/>
    </row>
    <row r="290" ht="14.25" customHeight="1" spans="1:68">
      <c r="A290" s="55">
        <f t="shared" si="21"/>
        <v>280</v>
      </c>
      <c r="B290" s="56">
        <f ca="1" t="shared" si="7"/>
        <v>0.335149918288478</v>
      </c>
      <c r="C290" s="56">
        <f ca="1">VLOOKUP(B290,'Data Sources'!$C:$E,3)</f>
        <v>1</v>
      </c>
      <c r="D290" s="57">
        <f ca="1" t="shared" si="8"/>
        <v>467</v>
      </c>
      <c r="E290" s="56">
        <f ca="1" t="shared" si="9"/>
        <v>0.417117614493093</v>
      </c>
      <c r="F290" s="56" t="str">
        <f ca="1">VLOOKUP(E290,'Data Sources'!$J$4:$O$6,3)</f>
        <v>Hot Coffee</v>
      </c>
      <c r="G290" s="56">
        <f ca="1">VLOOKUP(E290,'Data Sources'!$J$4:$O$6,4)</f>
        <v>2</v>
      </c>
      <c r="H290" s="58">
        <f ca="1" t="shared" si="10"/>
        <v>2</v>
      </c>
      <c r="I290" s="58">
        <f ca="1" t="shared" ref="I290:K290" si="1416">IF($H290=I$9,MAX(L289,$D290),L289)</f>
        <v>468</v>
      </c>
      <c r="J290" s="58">
        <f ca="1" t="shared" si="1416"/>
        <v>467</v>
      </c>
      <c r="K290" s="58">
        <f ca="1" t="shared" si="1416"/>
        <v>468</v>
      </c>
      <c r="L290" s="48">
        <f ca="1" t="shared" ref="L290:N290" si="1417">IF($H290=L$9,I290+$G290,L289)</f>
        <v>468</v>
      </c>
      <c r="M290" s="48">
        <f ca="1" t="shared" si="1417"/>
        <v>469</v>
      </c>
      <c r="N290" s="48">
        <f ca="1" t="shared" si="1417"/>
        <v>468</v>
      </c>
      <c r="O290" s="79">
        <f ca="1" t="shared" ref="O290:Q290" si="1418">+IF($H290=O$9,L290-$D290,0)</f>
        <v>0</v>
      </c>
      <c r="P290" s="79">
        <f ca="1" t="shared" si="1418"/>
        <v>2</v>
      </c>
      <c r="Q290" s="79">
        <f ca="1" t="shared" si="1418"/>
        <v>0</v>
      </c>
      <c r="R290" s="55">
        <f ca="1" t="shared" ref="R290:T290" si="1419">+IF($H290=R$9,MAX(0,L290-$D290),0)*$AA290</f>
        <v>0</v>
      </c>
      <c r="S290" s="55">
        <f ca="1" t="shared" si="1419"/>
        <v>2</v>
      </c>
      <c r="T290" s="55">
        <f ca="1" t="shared" si="1419"/>
        <v>0</v>
      </c>
      <c r="U290" s="55">
        <f ca="1" t="shared" ref="U290:W290" si="1420">IF($H290=U$9,MAX(I290-L289,0),0)*$AA290</f>
        <v>0</v>
      </c>
      <c r="V290" s="55">
        <f ca="1" t="shared" si="1420"/>
        <v>0</v>
      </c>
      <c r="W290" s="55">
        <f ca="1" t="shared" si="1420"/>
        <v>0</v>
      </c>
      <c r="Y290" s="1"/>
      <c r="AA290" s="119">
        <f ca="1" t="shared" si="16"/>
        <v>1</v>
      </c>
      <c r="AB290" s="36">
        <f ca="1" t="shared" si="17"/>
        <v>2</v>
      </c>
      <c r="AC290" s="118">
        <f ca="1" t="shared" si="18"/>
        <v>1</v>
      </c>
      <c r="AE290" s="1"/>
      <c r="AG290" s="133">
        <f ca="1">VLOOKUP(F290,'Data Sources'!$L$3:$N$6,3,0)</f>
        <v>4</v>
      </c>
      <c r="AH290" s="134">
        <f ca="1">VLOOKUP(F290,'Data Sources'!$L$3:$O$6,4,0)</f>
        <v>1.2</v>
      </c>
      <c r="AI290" s="135">
        <f ca="1" t="shared" si="1305"/>
        <v>2.8</v>
      </c>
      <c r="AK290" s="1"/>
      <c r="AU290" s="1"/>
      <c r="AZ290" s="153"/>
      <c r="BA290" s="29"/>
      <c r="BB290" s="1"/>
      <c r="BG290" s="153"/>
      <c r="BH290" s="29"/>
      <c r="BI290" s="1"/>
      <c r="BN290" s="153"/>
      <c r="BO290" s="29"/>
      <c r="BP290" s="1"/>
    </row>
    <row r="291" ht="14.25" customHeight="1" spans="1:68">
      <c r="A291" s="48">
        <f t="shared" si="21"/>
        <v>281</v>
      </c>
      <c r="B291" s="49">
        <f ca="1" t="shared" si="7"/>
        <v>0.726923891974644</v>
      </c>
      <c r="C291" s="49">
        <f ca="1">VLOOKUP(B291,'Data Sources'!$C:$E,3)</f>
        <v>2</v>
      </c>
      <c r="D291" s="59">
        <f ca="1" t="shared" si="8"/>
        <v>469</v>
      </c>
      <c r="E291" s="49">
        <f ca="1" t="shared" si="9"/>
        <v>0.563685784246544</v>
      </c>
      <c r="F291" s="49" t="str">
        <f ca="1">VLOOKUP(E291,'Data Sources'!$J$4:$O$6,3)</f>
        <v>Cold Coffee</v>
      </c>
      <c r="G291" s="49">
        <f ca="1">VLOOKUP(E291,'Data Sources'!$J$4:$O$6,4)</f>
        <v>5</v>
      </c>
      <c r="H291" s="54">
        <f ca="1" t="shared" si="10"/>
        <v>1</v>
      </c>
      <c r="I291" s="54">
        <f ca="1" t="shared" ref="I291:K291" si="1421">IF($H291=I$9,MAX(L290,$D291),L290)</f>
        <v>469</v>
      </c>
      <c r="J291" s="54">
        <f ca="1" t="shared" si="1421"/>
        <v>469</v>
      </c>
      <c r="K291" s="54">
        <f ca="1" t="shared" si="1421"/>
        <v>468</v>
      </c>
      <c r="L291" s="48">
        <f ca="1" t="shared" ref="L291:N291" si="1422">IF($H291=L$9,I291+$G291,L290)</f>
        <v>474</v>
      </c>
      <c r="M291" s="48">
        <f ca="1" t="shared" si="1422"/>
        <v>469</v>
      </c>
      <c r="N291" s="48">
        <f ca="1" t="shared" si="1422"/>
        <v>468</v>
      </c>
      <c r="O291" s="79">
        <f ca="1" t="shared" ref="O291:Q291" si="1423">+IF($H291=O$9,L291-$D291,0)</f>
        <v>5</v>
      </c>
      <c r="P291" s="79">
        <f ca="1" t="shared" si="1423"/>
        <v>0</v>
      </c>
      <c r="Q291" s="79">
        <f ca="1" t="shared" si="1423"/>
        <v>0</v>
      </c>
      <c r="R291" s="48">
        <f ca="1" t="shared" ref="R291:T291" si="1424">+IF($H291=R$9,MAX(0,L291-$D291),0)*$AA291</f>
        <v>5</v>
      </c>
      <c r="S291" s="48">
        <f ca="1" t="shared" si="1424"/>
        <v>0</v>
      </c>
      <c r="T291" s="48">
        <f ca="1" t="shared" si="1424"/>
        <v>0</v>
      </c>
      <c r="U291" s="48">
        <f ca="1" t="shared" ref="U291:W291" si="1425">IF($H291=U$9,MAX(I291-L290,0),0)*$AA291</f>
        <v>1</v>
      </c>
      <c r="V291" s="48">
        <f ca="1" t="shared" si="1425"/>
        <v>0</v>
      </c>
      <c r="W291" s="48">
        <f ca="1" t="shared" si="1425"/>
        <v>0</v>
      </c>
      <c r="Y291" s="1"/>
      <c r="AA291" s="119">
        <f ca="1" t="shared" si="16"/>
        <v>1</v>
      </c>
      <c r="AB291" s="36">
        <f ca="1" t="shared" si="17"/>
        <v>1</v>
      </c>
      <c r="AC291" s="118">
        <f ca="1" t="shared" si="18"/>
        <v>1</v>
      </c>
      <c r="AE291" s="1"/>
      <c r="AG291" s="133">
        <f ca="1">VLOOKUP(F291,'Data Sources'!$L$3:$N$6,3,0)</f>
        <v>4</v>
      </c>
      <c r="AH291" s="134">
        <f ca="1">VLOOKUP(F291,'Data Sources'!$L$3:$O$6,4,0)</f>
        <v>1</v>
      </c>
      <c r="AI291" s="135">
        <f ca="1" t="shared" si="1305"/>
        <v>3</v>
      </c>
      <c r="AK291" s="1"/>
      <c r="AU291" s="1"/>
      <c r="AZ291" s="153"/>
      <c r="BA291" s="29"/>
      <c r="BB291" s="1"/>
      <c r="BG291" s="153"/>
      <c r="BH291" s="29"/>
      <c r="BI291" s="1"/>
      <c r="BN291" s="153"/>
      <c r="BO291" s="29"/>
      <c r="BP291" s="1"/>
    </row>
    <row r="292" ht="14.25" customHeight="1" spans="1:68">
      <c r="A292" s="55">
        <f t="shared" si="21"/>
        <v>282</v>
      </c>
      <c r="B292" s="56">
        <f ca="1" t="shared" si="7"/>
        <v>0.779272930521056</v>
      </c>
      <c r="C292" s="56">
        <f ca="1">VLOOKUP(B292,'Data Sources'!$C:$E,3)</f>
        <v>2</v>
      </c>
      <c r="D292" s="57">
        <f ca="1" t="shared" si="8"/>
        <v>471</v>
      </c>
      <c r="E292" s="56">
        <f ca="1" t="shared" si="9"/>
        <v>0.242267614903343</v>
      </c>
      <c r="F292" s="56" t="str">
        <f ca="1">VLOOKUP(E292,'Data Sources'!$J$4:$O$6,3)</f>
        <v>Hot Coffee</v>
      </c>
      <c r="G292" s="56">
        <f ca="1">VLOOKUP(E292,'Data Sources'!$J$4:$O$6,4)</f>
        <v>2</v>
      </c>
      <c r="H292" s="58">
        <f ca="1" t="shared" si="10"/>
        <v>3</v>
      </c>
      <c r="I292" s="58">
        <f ca="1" t="shared" ref="I292:K292" si="1426">IF($H292=I$9,MAX(L291,$D292),L291)</f>
        <v>474</v>
      </c>
      <c r="J292" s="58">
        <f ca="1" t="shared" si="1426"/>
        <v>469</v>
      </c>
      <c r="K292" s="58">
        <f ca="1" t="shared" si="1426"/>
        <v>471</v>
      </c>
      <c r="L292" s="48">
        <f ca="1" t="shared" ref="L292:N292" si="1427">IF($H292=L$9,I292+$G292,L291)</f>
        <v>474</v>
      </c>
      <c r="M292" s="48">
        <f ca="1" t="shared" si="1427"/>
        <v>469</v>
      </c>
      <c r="N292" s="48">
        <f ca="1" t="shared" si="1427"/>
        <v>473</v>
      </c>
      <c r="O292" s="79">
        <f ca="1" t="shared" ref="O292:Q292" si="1428">+IF($H292=O$9,L292-$D292,0)</f>
        <v>0</v>
      </c>
      <c r="P292" s="79">
        <f ca="1" t="shared" si="1428"/>
        <v>0</v>
      </c>
      <c r="Q292" s="79">
        <f ca="1" t="shared" si="1428"/>
        <v>2</v>
      </c>
      <c r="R292" s="55">
        <f ca="1" t="shared" ref="R292:T292" si="1429">+IF($H292=R$9,MAX(0,L292-$D292),0)*$AA292</f>
        <v>0</v>
      </c>
      <c r="S292" s="55">
        <f ca="1" t="shared" si="1429"/>
        <v>0</v>
      </c>
      <c r="T292" s="55">
        <f ca="1" t="shared" si="1429"/>
        <v>2</v>
      </c>
      <c r="U292" s="55">
        <f ca="1" t="shared" ref="U292:W292" si="1430">IF($H292=U$9,MAX(I292-L291,0),0)*$AA292</f>
        <v>0</v>
      </c>
      <c r="V292" s="55">
        <f ca="1" t="shared" si="1430"/>
        <v>0</v>
      </c>
      <c r="W292" s="55">
        <f ca="1" t="shared" si="1430"/>
        <v>3</v>
      </c>
      <c r="Y292" s="1"/>
      <c r="AA292" s="119">
        <f ca="1" t="shared" si="16"/>
        <v>1</v>
      </c>
      <c r="AB292" s="36">
        <f ca="1" t="shared" si="17"/>
        <v>3</v>
      </c>
      <c r="AC292" s="118">
        <f ca="1" t="shared" si="18"/>
        <v>1</v>
      </c>
      <c r="AE292" s="1"/>
      <c r="AG292" s="133">
        <f ca="1">VLOOKUP(F292,'Data Sources'!$L$3:$N$6,3,0)</f>
        <v>4</v>
      </c>
      <c r="AH292" s="134">
        <f ca="1">VLOOKUP(F292,'Data Sources'!$L$3:$O$6,4,0)</f>
        <v>1.2</v>
      </c>
      <c r="AI292" s="135">
        <f ca="1" t="shared" si="1305"/>
        <v>2.8</v>
      </c>
      <c r="AK292" s="1"/>
      <c r="AU292" s="1"/>
      <c r="AZ292" s="153"/>
      <c r="BA292" s="29"/>
      <c r="BB292" s="1"/>
      <c r="BG292" s="153"/>
      <c r="BH292" s="29"/>
      <c r="BI292" s="1"/>
      <c r="BN292" s="153"/>
      <c r="BO292" s="29"/>
      <c r="BP292" s="1"/>
    </row>
    <row r="293" ht="14.25" customHeight="1" spans="1:68">
      <c r="A293" s="48">
        <f t="shared" si="21"/>
        <v>283</v>
      </c>
      <c r="B293" s="49">
        <f ca="1" t="shared" si="7"/>
        <v>0.281268299949204</v>
      </c>
      <c r="C293" s="49">
        <f ca="1">VLOOKUP(B293,'Data Sources'!$C:$E,3)</f>
        <v>1</v>
      </c>
      <c r="D293" s="59">
        <f ca="1" t="shared" si="8"/>
        <v>472</v>
      </c>
      <c r="E293" s="49">
        <f ca="1" t="shared" si="9"/>
        <v>0.46952071416845</v>
      </c>
      <c r="F293" s="49" t="str">
        <f ca="1">VLOOKUP(E293,'Data Sources'!$J$4:$O$6,3)</f>
        <v>Hot Coffee</v>
      </c>
      <c r="G293" s="49">
        <f ca="1">VLOOKUP(E293,'Data Sources'!$J$4:$O$6,4)</f>
        <v>2</v>
      </c>
      <c r="H293" s="54">
        <f ca="1" t="shared" si="10"/>
        <v>2</v>
      </c>
      <c r="I293" s="54">
        <f ca="1" t="shared" ref="I293:K293" si="1431">IF($H293=I$9,MAX(L292,$D293),L292)</f>
        <v>474</v>
      </c>
      <c r="J293" s="54">
        <f ca="1" t="shared" si="1431"/>
        <v>472</v>
      </c>
      <c r="K293" s="54">
        <f ca="1" t="shared" si="1431"/>
        <v>473</v>
      </c>
      <c r="L293" s="48">
        <f ca="1" t="shared" ref="L293:N293" si="1432">IF($H293=L$9,I293+$G293,L292)</f>
        <v>474</v>
      </c>
      <c r="M293" s="48">
        <f ca="1" t="shared" si="1432"/>
        <v>474</v>
      </c>
      <c r="N293" s="48">
        <f ca="1" t="shared" si="1432"/>
        <v>473</v>
      </c>
      <c r="O293" s="79">
        <f ca="1" t="shared" ref="O293:Q293" si="1433">+IF($H293=O$9,L293-$D293,0)</f>
        <v>0</v>
      </c>
      <c r="P293" s="79">
        <f ca="1" t="shared" si="1433"/>
        <v>2</v>
      </c>
      <c r="Q293" s="79">
        <f ca="1" t="shared" si="1433"/>
        <v>0</v>
      </c>
      <c r="R293" s="48">
        <f ca="1" t="shared" ref="R293:T293" si="1434">+IF($H293=R$9,MAX(0,L293-$D293),0)*$AA293</f>
        <v>0</v>
      </c>
      <c r="S293" s="48">
        <f ca="1" t="shared" si="1434"/>
        <v>2</v>
      </c>
      <c r="T293" s="48">
        <f ca="1" t="shared" si="1434"/>
        <v>0</v>
      </c>
      <c r="U293" s="48">
        <f ca="1" t="shared" ref="U293:W293" si="1435">IF($H293=U$9,MAX(I293-L292,0),0)*$AA293</f>
        <v>0</v>
      </c>
      <c r="V293" s="48">
        <f ca="1" t="shared" si="1435"/>
        <v>3</v>
      </c>
      <c r="W293" s="48">
        <f ca="1" t="shared" si="1435"/>
        <v>0</v>
      </c>
      <c r="Y293" s="1"/>
      <c r="AA293" s="119">
        <f ca="1" t="shared" si="16"/>
        <v>1</v>
      </c>
      <c r="AB293" s="36">
        <f ca="1" t="shared" si="17"/>
        <v>2</v>
      </c>
      <c r="AC293" s="118">
        <f ca="1" t="shared" si="18"/>
        <v>1</v>
      </c>
      <c r="AE293" s="1"/>
      <c r="AG293" s="133">
        <f ca="1">VLOOKUP(F293,'Data Sources'!$L$3:$N$6,3,0)</f>
        <v>4</v>
      </c>
      <c r="AH293" s="134">
        <f ca="1">VLOOKUP(F293,'Data Sources'!$L$3:$O$6,4,0)</f>
        <v>1.2</v>
      </c>
      <c r="AI293" s="135">
        <f ca="1" t="shared" si="1305"/>
        <v>2.8</v>
      </c>
      <c r="AK293" s="1"/>
      <c r="AU293" s="1"/>
      <c r="AZ293" s="153"/>
      <c r="BA293" s="29"/>
      <c r="BB293" s="1"/>
      <c r="BG293" s="153"/>
      <c r="BH293" s="29"/>
      <c r="BI293" s="1"/>
      <c r="BN293" s="153"/>
      <c r="BO293" s="29"/>
      <c r="BP293" s="1"/>
    </row>
    <row r="294" ht="14.25" customHeight="1" spans="1:68">
      <c r="A294" s="55">
        <f t="shared" si="21"/>
        <v>284</v>
      </c>
      <c r="B294" s="56">
        <f ca="1" t="shared" si="7"/>
        <v>0.707796656298104</v>
      </c>
      <c r="C294" s="56">
        <f ca="1">VLOOKUP(B294,'Data Sources'!$C:$E,3)</f>
        <v>2</v>
      </c>
      <c r="D294" s="57">
        <f ca="1" t="shared" si="8"/>
        <v>474</v>
      </c>
      <c r="E294" s="56">
        <f ca="1" t="shared" si="9"/>
        <v>0.926726195866062</v>
      </c>
      <c r="F294" s="56" t="str">
        <f ca="1">VLOOKUP(E294,'Data Sources'!$J$4:$O$6,3)</f>
        <v>Blended Drink</v>
      </c>
      <c r="G294" s="56">
        <f ca="1">VLOOKUP(E294,'Data Sources'!$J$4:$O$6,4)</f>
        <v>8</v>
      </c>
      <c r="H294" s="58">
        <f ca="1" t="shared" si="10"/>
        <v>3</v>
      </c>
      <c r="I294" s="58">
        <f ca="1" t="shared" ref="I294:K294" si="1436">IF($H294=I$9,MAX(L293,$D294),L293)</f>
        <v>474</v>
      </c>
      <c r="J294" s="58">
        <f ca="1" t="shared" si="1436"/>
        <v>474</v>
      </c>
      <c r="K294" s="58">
        <f ca="1" t="shared" si="1436"/>
        <v>474</v>
      </c>
      <c r="L294" s="48">
        <f ca="1" t="shared" ref="L294:N294" si="1437">IF($H294=L$9,I294+$G294,L293)</f>
        <v>474</v>
      </c>
      <c r="M294" s="48">
        <f ca="1" t="shared" si="1437"/>
        <v>474</v>
      </c>
      <c r="N294" s="48">
        <f ca="1" t="shared" si="1437"/>
        <v>482</v>
      </c>
      <c r="O294" s="79">
        <f ca="1" t="shared" ref="O294:Q294" si="1438">+IF($H294=O$9,L294-$D294,0)</f>
        <v>0</v>
      </c>
      <c r="P294" s="79">
        <f ca="1" t="shared" si="1438"/>
        <v>0</v>
      </c>
      <c r="Q294" s="79">
        <f ca="1" t="shared" si="1438"/>
        <v>8</v>
      </c>
      <c r="R294" s="55">
        <f ca="1" t="shared" ref="R294:T294" si="1439">+IF($H294=R$9,MAX(0,L294-$D294),0)*$AA294</f>
        <v>0</v>
      </c>
      <c r="S294" s="55">
        <f ca="1" t="shared" si="1439"/>
        <v>0</v>
      </c>
      <c r="T294" s="55">
        <f ca="1" t="shared" si="1439"/>
        <v>8</v>
      </c>
      <c r="U294" s="55">
        <f ca="1" t="shared" ref="U294:W294" si="1440">IF($H294=U$9,MAX(I294-L293,0),0)*$AA294</f>
        <v>0</v>
      </c>
      <c r="V294" s="55">
        <f ca="1" t="shared" si="1440"/>
        <v>0</v>
      </c>
      <c r="W294" s="55">
        <f ca="1" t="shared" si="1440"/>
        <v>1</v>
      </c>
      <c r="Y294" s="1"/>
      <c r="AA294" s="119">
        <f ca="1" t="shared" si="16"/>
        <v>1</v>
      </c>
      <c r="AB294" s="36">
        <f ca="1" t="shared" si="17"/>
        <v>3</v>
      </c>
      <c r="AC294" s="118">
        <f ca="1" t="shared" si="18"/>
        <v>1</v>
      </c>
      <c r="AE294" s="1"/>
      <c r="AG294" s="133">
        <f ca="1">VLOOKUP(F294,'Data Sources'!$L$3:$N$6,3,0)</f>
        <v>5</v>
      </c>
      <c r="AH294" s="134">
        <f ca="1">VLOOKUP(F294,'Data Sources'!$L$3:$O$6,4,0)</f>
        <v>1.9</v>
      </c>
      <c r="AI294" s="135">
        <f ca="1" t="shared" si="1305"/>
        <v>3.1</v>
      </c>
      <c r="AK294" s="1"/>
      <c r="AU294" s="1"/>
      <c r="AZ294" s="153"/>
      <c r="BA294" s="29"/>
      <c r="BB294" s="1"/>
      <c r="BG294" s="153"/>
      <c r="BH294" s="29"/>
      <c r="BI294" s="1"/>
      <c r="BN294" s="153"/>
      <c r="BO294" s="29"/>
      <c r="BP294" s="1"/>
    </row>
    <row r="295" ht="14.25" customHeight="1" spans="1:68">
      <c r="A295" s="48">
        <f t="shared" si="21"/>
        <v>285</v>
      </c>
      <c r="B295" s="49">
        <f ca="1" t="shared" si="7"/>
        <v>0.197149510057606</v>
      </c>
      <c r="C295" s="49">
        <f ca="1">VLOOKUP(B295,'Data Sources'!$C:$E,3)</f>
        <v>1</v>
      </c>
      <c r="D295" s="59">
        <f ca="1" t="shared" si="8"/>
        <v>475</v>
      </c>
      <c r="E295" s="49">
        <f ca="1" t="shared" si="9"/>
        <v>0.630719757524451</v>
      </c>
      <c r="F295" s="49" t="str">
        <f ca="1">VLOOKUP(E295,'Data Sources'!$J$4:$O$6,3)</f>
        <v>Cold Coffee</v>
      </c>
      <c r="G295" s="49">
        <f ca="1">VLOOKUP(E295,'Data Sources'!$J$4:$O$6,4)</f>
        <v>5</v>
      </c>
      <c r="H295" s="54">
        <f ca="1" t="shared" si="10"/>
        <v>1</v>
      </c>
      <c r="I295" s="54">
        <f ca="1" t="shared" ref="I295:K295" si="1441">IF($H295=I$9,MAX(L294,$D295),L294)</f>
        <v>475</v>
      </c>
      <c r="J295" s="54">
        <f ca="1" t="shared" si="1441"/>
        <v>474</v>
      </c>
      <c r="K295" s="54">
        <f ca="1" t="shared" si="1441"/>
        <v>482</v>
      </c>
      <c r="L295" s="48">
        <f ca="1" t="shared" ref="L295:N295" si="1442">IF($H295=L$9,I295+$G295,L294)</f>
        <v>480</v>
      </c>
      <c r="M295" s="48">
        <f ca="1" t="shared" si="1442"/>
        <v>474</v>
      </c>
      <c r="N295" s="48">
        <f ca="1" t="shared" si="1442"/>
        <v>482</v>
      </c>
      <c r="O295" s="79">
        <f ca="1" t="shared" ref="O295:Q295" si="1443">+IF($H295=O$9,L295-$D295,0)</f>
        <v>5</v>
      </c>
      <c r="P295" s="79">
        <f ca="1" t="shared" si="1443"/>
        <v>0</v>
      </c>
      <c r="Q295" s="79">
        <f ca="1" t="shared" si="1443"/>
        <v>0</v>
      </c>
      <c r="R295" s="48">
        <f ca="1" t="shared" ref="R295:T295" si="1444">+IF($H295=R$9,MAX(0,L295-$D295),0)*$AA295</f>
        <v>5</v>
      </c>
      <c r="S295" s="48">
        <f ca="1" t="shared" si="1444"/>
        <v>0</v>
      </c>
      <c r="T295" s="48">
        <f ca="1" t="shared" si="1444"/>
        <v>0</v>
      </c>
      <c r="U295" s="48">
        <f ca="1" t="shared" ref="U295:W295" si="1445">IF($H295=U$9,MAX(I295-L294,0),0)*$AA295</f>
        <v>1</v>
      </c>
      <c r="V295" s="48">
        <f ca="1" t="shared" si="1445"/>
        <v>0</v>
      </c>
      <c r="W295" s="48">
        <f ca="1" t="shared" si="1445"/>
        <v>0</v>
      </c>
      <c r="Y295" s="1"/>
      <c r="AA295" s="119">
        <f ca="1" t="shared" si="16"/>
        <v>1</v>
      </c>
      <c r="AB295" s="36">
        <f ca="1" t="shared" si="17"/>
        <v>1</v>
      </c>
      <c r="AC295" s="118">
        <f ca="1" t="shared" si="18"/>
        <v>1</v>
      </c>
      <c r="AE295" s="1"/>
      <c r="AG295" s="133">
        <f ca="1">VLOOKUP(F295,'Data Sources'!$L$3:$N$6,3,0)</f>
        <v>4</v>
      </c>
      <c r="AH295" s="134">
        <f ca="1">VLOOKUP(F295,'Data Sources'!$L$3:$O$6,4,0)</f>
        <v>1</v>
      </c>
      <c r="AI295" s="135">
        <f ca="1" t="shared" si="1305"/>
        <v>3</v>
      </c>
      <c r="AK295" s="1"/>
      <c r="AU295" s="1"/>
      <c r="AZ295" s="153"/>
      <c r="BA295" s="29"/>
      <c r="BB295" s="1"/>
      <c r="BG295" s="153"/>
      <c r="BH295" s="29"/>
      <c r="BI295" s="1"/>
      <c r="BN295" s="153"/>
      <c r="BO295" s="29"/>
      <c r="BP295" s="1"/>
    </row>
    <row r="296" ht="14.25" customHeight="1" spans="1:68">
      <c r="A296" s="55">
        <f t="shared" si="21"/>
        <v>286</v>
      </c>
      <c r="B296" s="56">
        <f ca="1" t="shared" si="7"/>
        <v>0.69611520382942</v>
      </c>
      <c r="C296" s="56">
        <f ca="1">VLOOKUP(B296,'Data Sources'!$C:$E,3)</f>
        <v>2</v>
      </c>
      <c r="D296" s="57">
        <f ca="1" t="shared" si="8"/>
        <v>477</v>
      </c>
      <c r="E296" s="56">
        <f ca="1" t="shared" si="9"/>
        <v>0.0854243679441908</v>
      </c>
      <c r="F296" s="56" t="str">
        <f ca="1">VLOOKUP(E296,'Data Sources'!$J$4:$O$6,3)</f>
        <v>Hot Coffee</v>
      </c>
      <c r="G296" s="56">
        <f ca="1">VLOOKUP(E296,'Data Sources'!$J$4:$O$6,4)</f>
        <v>2</v>
      </c>
      <c r="H296" s="58">
        <f ca="1" t="shared" si="10"/>
        <v>2</v>
      </c>
      <c r="I296" s="58">
        <f ca="1" t="shared" ref="I296:K296" si="1446">IF($H296=I$9,MAX(L295,$D296),L295)</f>
        <v>480</v>
      </c>
      <c r="J296" s="58">
        <f ca="1" t="shared" si="1446"/>
        <v>477</v>
      </c>
      <c r="K296" s="58">
        <f ca="1" t="shared" si="1446"/>
        <v>482</v>
      </c>
      <c r="L296" s="48">
        <f ca="1" t="shared" ref="L296:N296" si="1447">IF($H296=L$9,I296+$G296,L295)</f>
        <v>480</v>
      </c>
      <c r="M296" s="48">
        <f ca="1" t="shared" si="1447"/>
        <v>479</v>
      </c>
      <c r="N296" s="48">
        <f ca="1" t="shared" si="1447"/>
        <v>482</v>
      </c>
      <c r="O296" s="79">
        <f ca="1" t="shared" ref="O296:Q296" si="1448">+IF($H296=O$9,L296-$D296,0)</f>
        <v>0</v>
      </c>
      <c r="P296" s="79">
        <f ca="1" t="shared" si="1448"/>
        <v>2</v>
      </c>
      <c r="Q296" s="79">
        <f ca="1" t="shared" si="1448"/>
        <v>0</v>
      </c>
      <c r="R296" s="55">
        <f ca="1" t="shared" ref="R296:T296" si="1449">+IF($H296=R$9,MAX(0,L296-$D296),0)*$AA296</f>
        <v>0</v>
      </c>
      <c r="S296" s="55">
        <f ca="1" t="shared" si="1449"/>
        <v>2</v>
      </c>
      <c r="T296" s="55">
        <f ca="1" t="shared" si="1449"/>
        <v>0</v>
      </c>
      <c r="U296" s="55">
        <f ca="1" t="shared" ref="U296:W296" si="1450">IF($H296=U$9,MAX(I296-L295,0),0)*$AA296</f>
        <v>0</v>
      </c>
      <c r="V296" s="55">
        <f ca="1" t="shared" si="1450"/>
        <v>3</v>
      </c>
      <c r="W296" s="55">
        <f ca="1" t="shared" si="1450"/>
        <v>0</v>
      </c>
      <c r="Y296" s="1"/>
      <c r="AA296" s="119">
        <f ca="1" t="shared" si="16"/>
        <v>1</v>
      </c>
      <c r="AB296" s="36">
        <f ca="1" t="shared" si="17"/>
        <v>2</v>
      </c>
      <c r="AC296" s="118">
        <f ca="1" t="shared" si="18"/>
        <v>1</v>
      </c>
      <c r="AE296" s="1"/>
      <c r="AG296" s="133">
        <f ca="1">VLOOKUP(F296,'Data Sources'!$L$3:$N$6,3,0)</f>
        <v>4</v>
      </c>
      <c r="AH296" s="134">
        <f ca="1">VLOOKUP(F296,'Data Sources'!$L$3:$O$6,4,0)</f>
        <v>1.2</v>
      </c>
      <c r="AI296" s="135">
        <f ca="1" t="shared" si="1305"/>
        <v>2.8</v>
      </c>
      <c r="AK296" s="1"/>
      <c r="AU296" s="1"/>
      <c r="AZ296" s="153"/>
      <c r="BA296" s="29"/>
      <c r="BB296" s="1"/>
      <c r="BG296" s="153"/>
      <c r="BH296" s="29"/>
      <c r="BI296" s="1"/>
      <c r="BN296" s="153"/>
      <c r="BO296" s="29"/>
      <c r="BP296" s="1"/>
    </row>
    <row r="297" ht="14.25" customHeight="1" spans="1:68">
      <c r="A297" s="48">
        <f t="shared" si="21"/>
        <v>287</v>
      </c>
      <c r="B297" s="49">
        <f ca="1" t="shared" si="7"/>
        <v>0.0848842042971627</v>
      </c>
      <c r="C297" s="49">
        <f ca="1">VLOOKUP(B297,'Data Sources'!$C:$E,3)</f>
        <v>1</v>
      </c>
      <c r="D297" s="59">
        <f ca="1" t="shared" si="8"/>
        <v>478</v>
      </c>
      <c r="E297" s="49">
        <f ca="1" t="shared" si="9"/>
        <v>0.553709320221717</v>
      </c>
      <c r="F297" s="49" t="str">
        <f ca="1">VLOOKUP(E297,'Data Sources'!$J$4:$O$6,3)</f>
        <v>Cold Coffee</v>
      </c>
      <c r="G297" s="49">
        <f ca="1">VLOOKUP(E297,'Data Sources'!$J$4:$O$6,4)</f>
        <v>5</v>
      </c>
      <c r="H297" s="54">
        <f ca="1" t="shared" si="10"/>
        <v>2</v>
      </c>
      <c r="I297" s="54">
        <f ca="1" t="shared" ref="I297:K297" si="1451">IF($H297=I$9,MAX(L296,$D297),L296)</f>
        <v>480</v>
      </c>
      <c r="J297" s="54">
        <f ca="1" t="shared" si="1451"/>
        <v>479</v>
      </c>
      <c r="K297" s="54">
        <f ca="1" t="shared" si="1451"/>
        <v>482</v>
      </c>
      <c r="L297" s="48">
        <f ca="1" t="shared" ref="L297:N297" si="1452">IF($H297=L$9,I297+$G297,L296)</f>
        <v>480</v>
      </c>
      <c r="M297" s="48">
        <f ca="1" t="shared" si="1452"/>
        <v>484</v>
      </c>
      <c r="N297" s="48">
        <f ca="1" t="shared" si="1452"/>
        <v>482</v>
      </c>
      <c r="O297" s="79">
        <f ca="1" t="shared" ref="O297:Q297" si="1453">+IF($H297=O$9,L297-$D297,0)</f>
        <v>0</v>
      </c>
      <c r="P297" s="79">
        <f ca="1" t="shared" si="1453"/>
        <v>6</v>
      </c>
      <c r="Q297" s="79">
        <f ca="1" t="shared" si="1453"/>
        <v>0</v>
      </c>
      <c r="R297" s="48">
        <f ca="1" t="shared" ref="R297:T297" si="1454">+IF($H297=R$9,MAX(0,L297-$D297),0)*$AA297</f>
        <v>0</v>
      </c>
      <c r="S297" s="48">
        <f ca="1" t="shared" si="1454"/>
        <v>6</v>
      </c>
      <c r="T297" s="48">
        <f ca="1" t="shared" si="1454"/>
        <v>0</v>
      </c>
      <c r="U297" s="48">
        <f ca="1" t="shared" ref="U297:W297" si="1455">IF($H297=U$9,MAX(I297-L296,0),0)*$AA297</f>
        <v>0</v>
      </c>
      <c r="V297" s="48">
        <f ca="1" t="shared" si="1455"/>
        <v>0</v>
      </c>
      <c r="W297" s="48">
        <f ca="1" t="shared" si="1455"/>
        <v>0</v>
      </c>
      <c r="Y297" s="1"/>
      <c r="AA297" s="119">
        <f ca="1" t="shared" si="16"/>
        <v>1</v>
      </c>
      <c r="AB297" s="36">
        <f ca="1" t="shared" si="17"/>
        <v>2</v>
      </c>
      <c r="AC297" s="118">
        <f ca="1" t="shared" si="18"/>
        <v>1</v>
      </c>
      <c r="AE297" s="1"/>
      <c r="AG297" s="133">
        <f ca="1">VLOOKUP(F297,'Data Sources'!$L$3:$N$6,3,0)</f>
        <v>4</v>
      </c>
      <c r="AH297" s="134">
        <f ca="1">VLOOKUP(F297,'Data Sources'!$L$3:$O$6,4,0)</f>
        <v>1</v>
      </c>
      <c r="AI297" s="135">
        <f ca="1" t="shared" si="1305"/>
        <v>3</v>
      </c>
      <c r="AK297" s="1"/>
      <c r="AU297" s="1"/>
      <c r="AZ297" s="153"/>
      <c r="BA297" s="29"/>
      <c r="BB297" s="1"/>
      <c r="BG297" s="153"/>
      <c r="BH297" s="29"/>
      <c r="BI297" s="1"/>
      <c r="BN297" s="153"/>
      <c r="BO297" s="29"/>
      <c r="BP297" s="1"/>
    </row>
    <row r="298" ht="14.25" customHeight="1" spans="1:68">
      <c r="A298" s="55">
        <f t="shared" si="21"/>
        <v>288</v>
      </c>
      <c r="B298" s="56">
        <f ca="1" t="shared" si="7"/>
        <v>0.494600215980695</v>
      </c>
      <c r="C298" s="56">
        <f ca="1">VLOOKUP(B298,'Data Sources'!$C:$E,3)</f>
        <v>1</v>
      </c>
      <c r="D298" s="57">
        <f ca="1" t="shared" si="8"/>
        <v>479</v>
      </c>
      <c r="E298" s="56">
        <f ca="1" t="shared" si="9"/>
        <v>0.725139348507798</v>
      </c>
      <c r="F298" s="56" t="str">
        <f ca="1">VLOOKUP(E298,'Data Sources'!$J$4:$O$6,3)</f>
        <v>Blended Drink</v>
      </c>
      <c r="G298" s="56">
        <f ca="1">VLOOKUP(E298,'Data Sources'!$J$4:$O$6,4)</f>
        <v>8</v>
      </c>
      <c r="H298" s="58">
        <f ca="1" t="shared" si="10"/>
        <v>1</v>
      </c>
      <c r="I298" s="58">
        <f ca="1" t="shared" ref="I298:K298" si="1456">IF($H298=I$9,MAX(L297,$D298),L297)</f>
        <v>480</v>
      </c>
      <c r="J298" s="58">
        <f ca="1" t="shared" si="1456"/>
        <v>484</v>
      </c>
      <c r="K298" s="58">
        <f ca="1" t="shared" si="1456"/>
        <v>482</v>
      </c>
      <c r="L298" s="48">
        <f ca="1" t="shared" ref="L298:N298" si="1457">IF($H298=L$9,I298+$G298,L297)</f>
        <v>488</v>
      </c>
      <c r="M298" s="48">
        <f ca="1" t="shared" si="1457"/>
        <v>484</v>
      </c>
      <c r="N298" s="48">
        <f ca="1" t="shared" si="1457"/>
        <v>482</v>
      </c>
      <c r="O298" s="79">
        <f ca="1" t="shared" ref="O298:Q298" si="1458">+IF($H298=O$9,L298-$D298,0)</f>
        <v>9</v>
      </c>
      <c r="P298" s="79">
        <f ca="1" t="shared" si="1458"/>
        <v>0</v>
      </c>
      <c r="Q298" s="79">
        <f ca="1" t="shared" si="1458"/>
        <v>0</v>
      </c>
      <c r="R298" s="55">
        <f ca="1" t="shared" ref="R298:T298" si="1459">+IF($H298=R$9,MAX(0,L298-$D298),0)*$AA298</f>
        <v>9</v>
      </c>
      <c r="S298" s="55">
        <f ca="1" t="shared" si="1459"/>
        <v>0</v>
      </c>
      <c r="T298" s="55">
        <f ca="1" t="shared" si="1459"/>
        <v>0</v>
      </c>
      <c r="U298" s="55">
        <f ca="1" t="shared" ref="U298:W298" si="1460">IF($H298=U$9,MAX(I298-L297,0),0)*$AA298</f>
        <v>0</v>
      </c>
      <c r="V298" s="55">
        <f ca="1" t="shared" si="1460"/>
        <v>0</v>
      </c>
      <c r="W298" s="55">
        <f ca="1" t="shared" si="1460"/>
        <v>0</v>
      </c>
      <c r="Y298" s="1"/>
      <c r="AA298" s="119">
        <f ca="1" t="shared" si="16"/>
        <v>1</v>
      </c>
      <c r="AB298" s="36">
        <f ca="1" t="shared" si="17"/>
        <v>1</v>
      </c>
      <c r="AC298" s="118">
        <f ca="1" t="shared" si="18"/>
        <v>1</v>
      </c>
      <c r="AE298" s="1"/>
      <c r="AG298" s="133">
        <f ca="1">VLOOKUP(F298,'Data Sources'!$L$3:$N$6,3,0)</f>
        <v>5</v>
      </c>
      <c r="AH298" s="134">
        <f ca="1">VLOOKUP(F298,'Data Sources'!$L$3:$O$6,4,0)</f>
        <v>1.9</v>
      </c>
      <c r="AI298" s="135">
        <f ca="1" t="shared" si="1305"/>
        <v>3.1</v>
      </c>
      <c r="AK298" s="1"/>
      <c r="AU298" s="1"/>
      <c r="AZ298" s="153"/>
      <c r="BA298" s="29"/>
      <c r="BB298" s="1"/>
      <c r="BG298" s="153"/>
      <c r="BH298" s="29"/>
      <c r="BI298" s="1"/>
      <c r="BN298" s="153"/>
      <c r="BO298" s="29"/>
      <c r="BP298" s="1"/>
    </row>
    <row r="299" ht="14.25" customHeight="1" spans="1:68">
      <c r="A299" s="48">
        <f t="shared" si="21"/>
        <v>289</v>
      </c>
      <c r="B299" s="49">
        <f ca="1" t="shared" si="7"/>
        <v>0.616345849421197</v>
      </c>
      <c r="C299" s="49">
        <f ca="1">VLOOKUP(B299,'Data Sources'!$C:$E,3)</f>
        <v>2</v>
      </c>
      <c r="D299" s="59">
        <f ca="1" t="shared" si="8"/>
        <v>481</v>
      </c>
      <c r="E299" s="49">
        <f ca="1" t="shared" si="9"/>
        <v>0.603251534274996</v>
      </c>
      <c r="F299" s="49" t="str">
        <f ca="1">VLOOKUP(E299,'Data Sources'!$J$4:$O$6,3)</f>
        <v>Cold Coffee</v>
      </c>
      <c r="G299" s="49">
        <f ca="1">VLOOKUP(E299,'Data Sources'!$J$4:$O$6,4)</f>
        <v>5</v>
      </c>
      <c r="H299" s="54">
        <f ca="1" t="shared" si="10"/>
        <v>3</v>
      </c>
      <c r="I299" s="54">
        <f ca="1" t="shared" ref="I299:K299" si="1461">IF($H299=I$9,MAX(L298,$D299),L298)</f>
        <v>488</v>
      </c>
      <c r="J299" s="54">
        <f ca="1" t="shared" si="1461"/>
        <v>484</v>
      </c>
      <c r="K299" s="54">
        <f ca="1" t="shared" si="1461"/>
        <v>482</v>
      </c>
      <c r="L299" s="48">
        <f ca="1" t="shared" ref="L299:N299" si="1462">IF($H299=L$9,I299+$G299,L298)</f>
        <v>488</v>
      </c>
      <c r="M299" s="48">
        <f ca="1" t="shared" si="1462"/>
        <v>484</v>
      </c>
      <c r="N299" s="48">
        <f ca="1" t="shared" si="1462"/>
        <v>487</v>
      </c>
      <c r="O299" s="79">
        <f ca="1" t="shared" ref="O299:Q299" si="1463">+IF($H299=O$9,L299-$D299,0)</f>
        <v>0</v>
      </c>
      <c r="P299" s="79">
        <f ca="1" t="shared" si="1463"/>
        <v>0</v>
      </c>
      <c r="Q299" s="79">
        <f ca="1" t="shared" si="1463"/>
        <v>6</v>
      </c>
      <c r="R299" s="48">
        <f ca="1" t="shared" ref="R299:T299" si="1464">+IF($H299=R$9,MAX(0,L299-$D299),0)*$AA299</f>
        <v>0</v>
      </c>
      <c r="S299" s="48">
        <f ca="1" t="shared" si="1464"/>
        <v>0</v>
      </c>
      <c r="T299" s="48">
        <f ca="1" t="shared" si="1464"/>
        <v>6</v>
      </c>
      <c r="U299" s="48">
        <f ca="1" t="shared" ref="U299:W299" si="1465">IF($H299=U$9,MAX(I299-L298,0),0)*$AA299</f>
        <v>0</v>
      </c>
      <c r="V299" s="48">
        <f ca="1" t="shared" si="1465"/>
        <v>0</v>
      </c>
      <c r="W299" s="48">
        <f ca="1" t="shared" si="1465"/>
        <v>0</v>
      </c>
      <c r="Y299" s="1"/>
      <c r="AA299" s="119">
        <f ca="1" t="shared" si="16"/>
        <v>1</v>
      </c>
      <c r="AB299" s="36">
        <f ca="1" t="shared" si="17"/>
        <v>3</v>
      </c>
      <c r="AC299" s="118">
        <f ca="1" t="shared" si="18"/>
        <v>1</v>
      </c>
      <c r="AE299" s="1"/>
      <c r="AG299" s="133">
        <f ca="1">VLOOKUP(F299,'Data Sources'!$L$3:$N$6,3,0)</f>
        <v>4</v>
      </c>
      <c r="AH299" s="134">
        <f ca="1">VLOOKUP(F299,'Data Sources'!$L$3:$O$6,4,0)</f>
        <v>1</v>
      </c>
      <c r="AI299" s="135">
        <f ca="1" t="shared" si="1305"/>
        <v>3</v>
      </c>
      <c r="AK299" s="1"/>
      <c r="AU299" s="1"/>
      <c r="AZ299" s="153"/>
      <c r="BA299" s="29"/>
      <c r="BB299" s="1"/>
      <c r="BG299" s="153"/>
      <c r="BH299" s="29"/>
      <c r="BI299" s="1"/>
      <c r="BN299" s="153"/>
      <c r="BO299" s="29"/>
      <c r="BP299" s="1"/>
    </row>
    <row r="300" ht="14.25" customHeight="1" spans="1:68">
      <c r="A300" s="55">
        <f t="shared" si="21"/>
        <v>290</v>
      </c>
      <c r="B300" s="56">
        <f ca="1" t="shared" si="7"/>
        <v>0.873016667736562</v>
      </c>
      <c r="C300" s="56">
        <f ca="1">VLOOKUP(B300,'Data Sources'!$C:$E,3)</f>
        <v>3</v>
      </c>
      <c r="D300" s="57">
        <f ca="1" t="shared" si="8"/>
        <v>484</v>
      </c>
      <c r="E300" s="56">
        <f ca="1" t="shared" si="9"/>
        <v>0.131587346229694</v>
      </c>
      <c r="F300" s="56" t="str">
        <f ca="1">VLOOKUP(E300,'Data Sources'!$J$4:$O$6,3)</f>
        <v>Hot Coffee</v>
      </c>
      <c r="G300" s="56">
        <f ca="1">VLOOKUP(E300,'Data Sources'!$J$4:$O$6,4)</f>
        <v>2</v>
      </c>
      <c r="H300" s="58">
        <f ca="1" t="shared" si="10"/>
        <v>2</v>
      </c>
      <c r="I300" s="58">
        <f ca="1" t="shared" ref="I300:K300" si="1466">IF($H300=I$9,MAX(L299,$D300),L299)</f>
        <v>488</v>
      </c>
      <c r="J300" s="58">
        <f ca="1" t="shared" si="1466"/>
        <v>484</v>
      </c>
      <c r="K300" s="58">
        <f ca="1" t="shared" si="1466"/>
        <v>487</v>
      </c>
      <c r="L300" s="48">
        <f ca="1" t="shared" ref="L300:N300" si="1467">IF($H300=L$9,I300+$G300,L299)</f>
        <v>488</v>
      </c>
      <c r="M300" s="48">
        <f ca="1" t="shared" si="1467"/>
        <v>486</v>
      </c>
      <c r="N300" s="48">
        <f ca="1" t="shared" si="1467"/>
        <v>487</v>
      </c>
      <c r="O300" s="79">
        <f ca="1" t="shared" ref="O300:Q300" si="1468">+IF($H300=O$9,L300-$D300,0)</f>
        <v>0</v>
      </c>
      <c r="P300" s="79">
        <f ca="1" t="shared" si="1468"/>
        <v>2</v>
      </c>
      <c r="Q300" s="79">
        <f ca="1" t="shared" si="1468"/>
        <v>0</v>
      </c>
      <c r="R300" s="55">
        <f ca="1" t="shared" ref="R300:T300" si="1469">+IF($H300=R$9,MAX(0,L300-$D300),0)*$AA300</f>
        <v>0</v>
      </c>
      <c r="S300" s="55">
        <f ca="1" t="shared" si="1469"/>
        <v>2</v>
      </c>
      <c r="T300" s="55">
        <f ca="1" t="shared" si="1469"/>
        <v>0</v>
      </c>
      <c r="U300" s="55">
        <f ca="1" t="shared" ref="U300:W300" si="1470">IF($H300=U$9,MAX(I300-L299,0),0)*$AA300</f>
        <v>0</v>
      </c>
      <c r="V300" s="55">
        <f ca="1" t="shared" si="1470"/>
        <v>0</v>
      </c>
      <c r="W300" s="55">
        <f ca="1" t="shared" si="1470"/>
        <v>0</v>
      </c>
      <c r="Y300" s="1"/>
      <c r="AA300" s="119">
        <f ca="1" t="shared" si="16"/>
        <v>1</v>
      </c>
      <c r="AB300" s="36">
        <f ca="1" t="shared" si="17"/>
        <v>2</v>
      </c>
      <c r="AC300" s="118">
        <f ca="1" t="shared" si="18"/>
        <v>1</v>
      </c>
      <c r="AE300" s="1"/>
      <c r="AG300" s="133">
        <f ca="1">VLOOKUP(F300,'Data Sources'!$L$3:$N$6,3,0)</f>
        <v>4</v>
      </c>
      <c r="AH300" s="134">
        <f ca="1">VLOOKUP(F300,'Data Sources'!$L$3:$O$6,4,0)</f>
        <v>1.2</v>
      </c>
      <c r="AI300" s="135">
        <f ca="1" t="shared" si="1305"/>
        <v>2.8</v>
      </c>
      <c r="AK300" s="1"/>
      <c r="AU300" s="1"/>
      <c r="AZ300" s="153"/>
      <c r="BA300" s="29"/>
      <c r="BB300" s="1"/>
      <c r="BG300" s="153"/>
      <c r="BH300" s="29"/>
      <c r="BI300" s="1"/>
      <c r="BN300" s="153"/>
      <c r="BO300" s="29"/>
      <c r="BP300" s="1"/>
    </row>
    <row r="301" ht="14.25" customHeight="1" spans="1:68">
      <c r="A301" s="48">
        <f t="shared" si="21"/>
        <v>291</v>
      </c>
      <c r="B301" s="49">
        <f ca="1" t="shared" si="7"/>
        <v>0.217754698905968</v>
      </c>
      <c r="C301" s="49">
        <f ca="1">VLOOKUP(B301,'Data Sources'!$C:$E,3)</f>
        <v>1</v>
      </c>
      <c r="D301" s="59">
        <f ca="1" t="shared" si="8"/>
        <v>485</v>
      </c>
      <c r="E301" s="49">
        <f ca="1" t="shared" si="9"/>
        <v>0.761039448302595</v>
      </c>
      <c r="F301" s="49" t="str">
        <f ca="1">VLOOKUP(E301,'Data Sources'!$J$4:$O$6,3)</f>
        <v>Blended Drink</v>
      </c>
      <c r="G301" s="49">
        <f ca="1">VLOOKUP(E301,'Data Sources'!$J$4:$O$6,4)</f>
        <v>8</v>
      </c>
      <c r="H301" s="54">
        <f ca="1" t="shared" si="10"/>
        <v>2</v>
      </c>
      <c r="I301" s="54">
        <f ca="1" t="shared" ref="I301:K301" si="1471">IF($H301=I$9,MAX(L300,$D301),L300)</f>
        <v>488</v>
      </c>
      <c r="J301" s="54">
        <f ca="1" t="shared" si="1471"/>
        <v>486</v>
      </c>
      <c r="K301" s="54">
        <f ca="1" t="shared" si="1471"/>
        <v>487</v>
      </c>
      <c r="L301" s="48">
        <f ca="1" t="shared" ref="L301:N301" si="1472">IF($H301=L$9,I301+$G301,L300)</f>
        <v>488</v>
      </c>
      <c r="M301" s="48">
        <f ca="1" t="shared" si="1472"/>
        <v>494</v>
      </c>
      <c r="N301" s="48">
        <f ca="1" t="shared" si="1472"/>
        <v>487</v>
      </c>
      <c r="O301" s="79">
        <f ca="1" t="shared" ref="O301:Q301" si="1473">+IF($H301=O$9,L301-$D301,0)</f>
        <v>0</v>
      </c>
      <c r="P301" s="79">
        <f ca="1" t="shared" si="1473"/>
        <v>9</v>
      </c>
      <c r="Q301" s="79">
        <f ca="1" t="shared" si="1473"/>
        <v>0</v>
      </c>
      <c r="R301" s="48">
        <f ca="1" t="shared" ref="R301:T301" si="1474">+IF($H301=R$9,MAX(0,L301-$D301),0)*$AA301</f>
        <v>0</v>
      </c>
      <c r="S301" s="48">
        <f ca="1" t="shared" si="1474"/>
        <v>9</v>
      </c>
      <c r="T301" s="48">
        <f ca="1" t="shared" si="1474"/>
        <v>0</v>
      </c>
      <c r="U301" s="48">
        <f ca="1" t="shared" ref="U301:W301" si="1475">IF($H301=U$9,MAX(I301-L300,0),0)*$AA301</f>
        <v>0</v>
      </c>
      <c r="V301" s="48">
        <f ca="1" t="shared" si="1475"/>
        <v>0</v>
      </c>
      <c r="W301" s="48">
        <f ca="1" t="shared" si="1475"/>
        <v>0</v>
      </c>
      <c r="Y301" s="1"/>
      <c r="AA301" s="119">
        <f ca="1" t="shared" si="16"/>
        <v>1</v>
      </c>
      <c r="AB301" s="36">
        <f ca="1" t="shared" si="17"/>
        <v>2</v>
      </c>
      <c r="AC301" s="118">
        <f ca="1" t="shared" si="18"/>
        <v>1</v>
      </c>
      <c r="AE301" s="1"/>
      <c r="AG301" s="133">
        <f ca="1">VLOOKUP(F301,'Data Sources'!$L$3:$N$6,3,0)</f>
        <v>5</v>
      </c>
      <c r="AH301" s="134">
        <f ca="1">VLOOKUP(F301,'Data Sources'!$L$3:$O$6,4,0)</f>
        <v>1.9</v>
      </c>
      <c r="AI301" s="135">
        <f ca="1" t="shared" si="1305"/>
        <v>3.1</v>
      </c>
      <c r="AK301" s="1"/>
      <c r="AU301" s="1"/>
      <c r="AZ301" s="153"/>
      <c r="BA301" s="29"/>
      <c r="BB301" s="1"/>
      <c r="BG301" s="153"/>
      <c r="BH301" s="29"/>
      <c r="BI301" s="1"/>
      <c r="BN301" s="153"/>
      <c r="BO301" s="29"/>
      <c r="BP301" s="1"/>
    </row>
    <row r="302" ht="14.25" customHeight="1" spans="1:68">
      <c r="A302" s="55">
        <f t="shared" si="21"/>
        <v>292</v>
      </c>
      <c r="B302" s="56">
        <f ca="1" t="shared" si="7"/>
        <v>0.877664127966888</v>
      </c>
      <c r="C302" s="56">
        <f ca="1">VLOOKUP(B302,'Data Sources'!$C:$E,3)</f>
        <v>3</v>
      </c>
      <c r="D302" s="57">
        <f ca="1" t="shared" si="8"/>
        <v>488</v>
      </c>
      <c r="E302" s="56">
        <f ca="1" t="shared" si="9"/>
        <v>0.781404786263481</v>
      </c>
      <c r="F302" s="56" t="str">
        <f ca="1">VLOOKUP(E302,'Data Sources'!$J$4:$O$6,3)</f>
        <v>Blended Drink</v>
      </c>
      <c r="G302" s="56">
        <f ca="1">VLOOKUP(E302,'Data Sources'!$J$4:$O$6,4)</f>
        <v>8</v>
      </c>
      <c r="H302" s="58">
        <f ca="1" t="shared" si="10"/>
        <v>3</v>
      </c>
      <c r="I302" s="58">
        <f ca="1" t="shared" ref="I302:K302" si="1476">IF($H302=I$9,MAX(L301,$D302),L301)</f>
        <v>488</v>
      </c>
      <c r="J302" s="58">
        <f ca="1" t="shared" si="1476"/>
        <v>494</v>
      </c>
      <c r="K302" s="58">
        <f ca="1" t="shared" si="1476"/>
        <v>488</v>
      </c>
      <c r="L302" s="48">
        <f ca="1" t="shared" ref="L302:N302" si="1477">IF($H302=L$9,I302+$G302,L301)</f>
        <v>488</v>
      </c>
      <c r="M302" s="48">
        <f ca="1" t="shared" si="1477"/>
        <v>494</v>
      </c>
      <c r="N302" s="48">
        <f ca="1" t="shared" si="1477"/>
        <v>496</v>
      </c>
      <c r="O302" s="79">
        <f ca="1" t="shared" ref="O302:Q302" si="1478">+IF($H302=O$9,L302-$D302,0)</f>
        <v>0</v>
      </c>
      <c r="P302" s="79">
        <f ca="1" t="shared" si="1478"/>
        <v>0</v>
      </c>
      <c r="Q302" s="79">
        <f ca="1" t="shared" si="1478"/>
        <v>8</v>
      </c>
      <c r="R302" s="55">
        <f ca="1" t="shared" ref="R302:T302" si="1479">+IF($H302=R$9,MAX(0,L302-$D302),0)*$AA302</f>
        <v>0</v>
      </c>
      <c r="S302" s="55">
        <f ca="1" t="shared" si="1479"/>
        <v>0</v>
      </c>
      <c r="T302" s="55">
        <f ca="1" t="shared" si="1479"/>
        <v>8</v>
      </c>
      <c r="U302" s="55">
        <f ca="1" t="shared" ref="U302:W302" si="1480">IF($H302=U$9,MAX(I302-L301,0),0)*$AA302</f>
        <v>0</v>
      </c>
      <c r="V302" s="55">
        <f ca="1" t="shared" si="1480"/>
        <v>0</v>
      </c>
      <c r="W302" s="55">
        <f ca="1" t="shared" si="1480"/>
        <v>1</v>
      </c>
      <c r="Y302" s="1"/>
      <c r="AA302" s="119">
        <f ca="1" t="shared" si="16"/>
        <v>1</v>
      </c>
      <c r="AB302" s="36">
        <f ca="1" t="shared" si="17"/>
        <v>3</v>
      </c>
      <c r="AC302" s="118">
        <f ca="1" t="shared" si="18"/>
        <v>1</v>
      </c>
      <c r="AE302" s="1"/>
      <c r="AG302" s="133">
        <f ca="1">VLOOKUP(F302,'Data Sources'!$L$3:$N$6,3,0)</f>
        <v>5</v>
      </c>
      <c r="AH302" s="134">
        <f ca="1">VLOOKUP(F302,'Data Sources'!$L$3:$O$6,4,0)</f>
        <v>1.9</v>
      </c>
      <c r="AI302" s="135">
        <f ca="1" t="shared" si="1305"/>
        <v>3.1</v>
      </c>
      <c r="AK302" s="1"/>
      <c r="AU302" s="1"/>
      <c r="AZ302" s="153"/>
      <c r="BA302" s="29"/>
      <c r="BB302" s="1"/>
      <c r="BG302" s="153"/>
      <c r="BH302" s="29"/>
      <c r="BI302" s="1"/>
      <c r="BN302" s="153"/>
      <c r="BO302" s="29"/>
      <c r="BP302" s="1"/>
    </row>
    <row r="303" ht="14.25" customHeight="1" spans="1:68">
      <c r="A303" s="48">
        <f t="shared" si="21"/>
        <v>293</v>
      </c>
      <c r="B303" s="49">
        <f ca="1" t="shared" si="7"/>
        <v>0.00633973784631658</v>
      </c>
      <c r="C303" s="49">
        <f ca="1">VLOOKUP(B303,'Data Sources'!$C:$E,3)</f>
        <v>1</v>
      </c>
      <c r="D303" s="59">
        <f ca="1" t="shared" si="8"/>
        <v>489</v>
      </c>
      <c r="E303" s="49">
        <f ca="1" t="shared" si="9"/>
        <v>0.928091083647207</v>
      </c>
      <c r="F303" s="49" t="str">
        <f ca="1">VLOOKUP(E303,'Data Sources'!$J$4:$O$6,3)</f>
        <v>Blended Drink</v>
      </c>
      <c r="G303" s="49">
        <f ca="1">VLOOKUP(E303,'Data Sources'!$J$4:$O$6,4)</f>
        <v>8</v>
      </c>
      <c r="H303" s="54">
        <f ca="1" t="shared" si="10"/>
        <v>1</v>
      </c>
      <c r="I303" s="54">
        <f ca="1" t="shared" ref="I303:K303" si="1481">IF($H303=I$9,MAX(L302,$D303),L302)</f>
        <v>489</v>
      </c>
      <c r="J303" s="54">
        <f ca="1" t="shared" si="1481"/>
        <v>494</v>
      </c>
      <c r="K303" s="54">
        <f ca="1" t="shared" si="1481"/>
        <v>496</v>
      </c>
      <c r="L303" s="48">
        <f ca="1" t="shared" ref="L303:N303" si="1482">IF($H303=L$9,I303+$G303,L302)</f>
        <v>497</v>
      </c>
      <c r="M303" s="48">
        <f ca="1" t="shared" si="1482"/>
        <v>494</v>
      </c>
      <c r="N303" s="48">
        <f ca="1" t="shared" si="1482"/>
        <v>496</v>
      </c>
      <c r="O303" s="79">
        <f ca="1" t="shared" ref="O303:Q303" si="1483">+IF($H303=O$9,L303-$D303,0)</f>
        <v>8</v>
      </c>
      <c r="P303" s="79">
        <f ca="1" t="shared" si="1483"/>
        <v>0</v>
      </c>
      <c r="Q303" s="79">
        <f ca="1" t="shared" si="1483"/>
        <v>0</v>
      </c>
      <c r="R303" s="48">
        <f ca="1" t="shared" ref="R303:T303" si="1484">+IF($H303=R$9,MAX(0,L303-$D303),0)*$AA303</f>
        <v>8</v>
      </c>
      <c r="S303" s="48">
        <f ca="1" t="shared" si="1484"/>
        <v>0</v>
      </c>
      <c r="T303" s="48">
        <f ca="1" t="shared" si="1484"/>
        <v>0</v>
      </c>
      <c r="U303" s="48">
        <f ca="1" t="shared" ref="U303:W303" si="1485">IF($H303=U$9,MAX(I303-L302,0),0)*$AA303</f>
        <v>1</v>
      </c>
      <c r="V303" s="48">
        <f ca="1" t="shared" si="1485"/>
        <v>0</v>
      </c>
      <c r="W303" s="48">
        <f ca="1" t="shared" si="1485"/>
        <v>0</v>
      </c>
      <c r="Y303" s="1"/>
      <c r="AA303" s="119">
        <f ca="1" t="shared" si="16"/>
        <v>1</v>
      </c>
      <c r="AB303" s="36">
        <f ca="1" t="shared" si="17"/>
        <v>1</v>
      </c>
      <c r="AC303" s="118">
        <f ca="1" t="shared" si="18"/>
        <v>1</v>
      </c>
      <c r="AE303" s="1"/>
      <c r="AG303" s="133">
        <f ca="1">VLOOKUP(F303,'Data Sources'!$L$3:$N$6,3,0)</f>
        <v>5</v>
      </c>
      <c r="AH303" s="134">
        <f ca="1">VLOOKUP(F303,'Data Sources'!$L$3:$O$6,4,0)</f>
        <v>1.9</v>
      </c>
      <c r="AI303" s="135">
        <f ca="1" t="shared" si="1305"/>
        <v>3.1</v>
      </c>
      <c r="AK303" s="1"/>
      <c r="AU303" s="1"/>
      <c r="AZ303" s="153"/>
      <c r="BA303" s="29"/>
      <c r="BB303" s="1"/>
      <c r="BG303" s="153"/>
      <c r="BH303" s="29"/>
      <c r="BI303" s="1"/>
      <c r="BN303" s="153"/>
      <c r="BO303" s="29"/>
      <c r="BP303" s="1"/>
    </row>
    <row r="304" ht="14.25" customHeight="1" spans="1:68">
      <c r="A304" s="55">
        <f t="shared" si="21"/>
        <v>294</v>
      </c>
      <c r="B304" s="56">
        <f ca="1" t="shared" si="7"/>
        <v>0.361998001911752</v>
      </c>
      <c r="C304" s="56">
        <f ca="1">VLOOKUP(B304,'Data Sources'!$C:$E,3)</f>
        <v>1</v>
      </c>
      <c r="D304" s="57">
        <f ca="1" t="shared" si="8"/>
        <v>490</v>
      </c>
      <c r="E304" s="56">
        <f ca="1" t="shared" si="9"/>
        <v>0.405155882580678</v>
      </c>
      <c r="F304" s="56" t="str">
        <f ca="1">VLOOKUP(E304,'Data Sources'!$J$4:$O$6,3)</f>
        <v>Hot Coffee</v>
      </c>
      <c r="G304" s="56">
        <f ca="1">VLOOKUP(E304,'Data Sources'!$J$4:$O$6,4)</f>
        <v>2</v>
      </c>
      <c r="H304" s="58">
        <f ca="1" t="shared" si="10"/>
        <v>2</v>
      </c>
      <c r="I304" s="58">
        <f ca="1" t="shared" ref="I304:K304" si="1486">IF($H304=I$9,MAX(L303,$D304),L303)</f>
        <v>497</v>
      </c>
      <c r="J304" s="58">
        <f ca="1" t="shared" si="1486"/>
        <v>494</v>
      </c>
      <c r="K304" s="58">
        <f ca="1" t="shared" si="1486"/>
        <v>496</v>
      </c>
      <c r="L304" s="48">
        <f ca="1" t="shared" ref="L304:N304" si="1487">IF($H304=L$9,I304+$G304,L303)</f>
        <v>497</v>
      </c>
      <c r="M304" s="48">
        <f ca="1" t="shared" si="1487"/>
        <v>496</v>
      </c>
      <c r="N304" s="48">
        <f ca="1" t="shared" si="1487"/>
        <v>496</v>
      </c>
      <c r="O304" s="79">
        <f ca="1" t="shared" ref="O304:Q304" si="1488">+IF($H304=O$9,L304-$D304,0)</f>
        <v>0</v>
      </c>
      <c r="P304" s="79">
        <f ca="1" t="shared" si="1488"/>
        <v>6</v>
      </c>
      <c r="Q304" s="79">
        <f ca="1" t="shared" si="1488"/>
        <v>0</v>
      </c>
      <c r="R304" s="55">
        <f ca="1" t="shared" ref="R304:T304" si="1489">+IF($H304=R$9,MAX(0,L304-$D304),0)*$AA304</f>
        <v>0</v>
      </c>
      <c r="S304" s="55">
        <f ca="1" t="shared" si="1489"/>
        <v>6</v>
      </c>
      <c r="T304" s="55">
        <f ca="1" t="shared" si="1489"/>
        <v>0</v>
      </c>
      <c r="U304" s="55">
        <f ca="1" t="shared" ref="U304:W304" si="1490">IF($H304=U$9,MAX(I304-L303,0),0)*$AA304</f>
        <v>0</v>
      </c>
      <c r="V304" s="55">
        <f ca="1" t="shared" si="1490"/>
        <v>0</v>
      </c>
      <c r="W304" s="55">
        <f ca="1" t="shared" si="1490"/>
        <v>0</v>
      </c>
      <c r="Y304" s="1"/>
      <c r="AA304" s="119">
        <f ca="1" t="shared" si="16"/>
        <v>1</v>
      </c>
      <c r="AB304" s="36">
        <f ca="1" t="shared" si="17"/>
        <v>2</v>
      </c>
      <c r="AC304" s="118">
        <f ca="1" t="shared" si="18"/>
        <v>1</v>
      </c>
      <c r="AE304" s="1"/>
      <c r="AG304" s="133">
        <f ca="1">VLOOKUP(F304,'Data Sources'!$L$3:$N$6,3,0)</f>
        <v>4</v>
      </c>
      <c r="AH304" s="134">
        <f ca="1">VLOOKUP(F304,'Data Sources'!$L$3:$O$6,4,0)</f>
        <v>1.2</v>
      </c>
      <c r="AI304" s="135">
        <f ca="1" t="shared" si="1305"/>
        <v>2.8</v>
      </c>
      <c r="AK304" s="1"/>
      <c r="AU304" s="1"/>
      <c r="AZ304" s="153"/>
      <c r="BA304" s="29"/>
      <c r="BB304" s="1"/>
      <c r="BG304" s="153"/>
      <c r="BH304" s="29"/>
      <c r="BI304" s="1"/>
      <c r="BN304" s="153"/>
      <c r="BO304" s="29"/>
      <c r="BP304" s="1"/>
    </row>
    <row r="305" ht="14.25" customHeight="1" spans="1:68">
      <c r="A305" s="48">
        <f t="shared" si="21"/>
        <v>295</v>
      </c>
      <c r="B305" s="49">
        <f ca="1" t="shared" si="7"/>
        <v>0.907799576853648</v>
      </c>
      <c r="C305" s="49">
        <f ca="1">VLOOKUP(B305,'Data Sources'!$C:$E,3)</f>
        <v>3</v>
      </c>
      <c r="D305" s="59">
        <f ca="1" t="shared" si="8"/>
        <v>493</v>
      </c>
      <c r="E305" s="49">
        <f ca="1" t="shared" si="9"/>
        <v>0.191734682161309</v>
      </c>
      <c r="F305" s="49" t="str">
        <f ca="1">VLOOKUP(E305,'Data Sources'!$J$4:$O$6,3)</f>
        <v>Hot Coffee</v>
      </c>
      <c r="G305" s="49">
        <f ca="1">VLOOKUP(E305,'Data Sources'!$J$4:$O$6,4)</f>
        <v>2</v>
      </c>
      <c r="H305" s="54">
        <f ca="1" t="shared" si="10"/>
        <v>2</v>
      </c>
      <c r="I305" s="54">
        <f ca="1" t="shared" ref="I305:K305" si="1491">IF($H305=I$9,MAX(L304,$D305),L304)</f>
        <v>497</v>
      </c>
      <c r="J305" s="54">
        <f ca="1" t="shared" si="1491"/>
        <v>496</v>
      </c>
      <c r="K305" s="54">
        <f ca="1" t="shared" si="1491"/>
        <v>496</v>
      </c>
      <c r="L305" s="48">
        <f ca="1" t="shared" ref="L305:N305" si="1492">IF($H305=L$9,I305+$G305,L304)</f>
        <v>497</v>
      </c>
      <c r="M305" s="48">
        <f ca="1" t="shared" si="1492"/>
        <v>498</v>
      </c>
      <c r="N305" s="48">
        <f ca="1" t="shared" si="1492"/>
        <v>496</v>
      </c>
      <c r="O305" s="79">
        <f ca="1" t="shared" ref="O305:Q305" si="1493">+IF($H305=O$9,L305-$D305,0)</f>
        <v>0</v>
      </c>
      <c r="P305" s="79">
        <f ca="1" t="shared" si="1493"/>
        <v>5</v>
      </c>
      <c r="Q305" s="79">
        <f ca="1" t="shared" si="1493"/>
        <v>0</v>
      </c>
      <c r="R305" s="48">
        <f ca="1" t="shared" ref="R305:T305" si="1494">+IF($H305=R$9,MAX(0,L305-$D305),0)*$AA305</f>
        <v>0</v>
      </c>
      <c r="S305" s="48">
        <f ca="1" t="shared" si="1494"/>
        <v>5</v>
      </c>
      <c r="T305" s="48">
        <f ca="1" t="shared" si="1494"/>
        <v>0</v>
      </c>
      <c r="U305" s="48">
        <f ca="1" t="shared" ref="U305:W305" si="1495">IF($H305=U$9,MAX(I305-L304,0),0)*$AA305</f>
        <v>0</v>
      </c>
      <c r="V305" s="48">
        <f ca="1" t="shared" si="1495"/>
        <v>0</v>
      </c>
      <c r="W305" s="48">
        <f ca="1" t="shared" si="1495"/>
        <v>0</v>
      </c>
      <c r="Y305" s="1"/>
      <c r="AA305" s="119">
        <f ca="1" t="shared" si="16"/>
        <v>1</v>
      </c>
      <c r="AB305" s="36">
        <f ca="1" t="shared" si="17"/>
        <v>2</v>
      </c>
      <c r="AC305" s="118">
        <f ca="1" t="shared" si="18"/>
        <v>1</v>
      </c>
      <c r="AE305" s="1"/>
      <c r="AG305" s="133">
        <f ca="1">VLOOKUP(F305,'Data Sources'!$L$3:$N$6,3,0)</f>
        <v>4</v>
      </c>
      <c r="AH305" s="134">
        <f ca="1">VLOOKUP(F305,'Data Sources'!$L$3:$O$6,4,0)</f>
        <v>1.2</v>
      </c>
      <c r="AI305" s="135">
        <f ca="1" t="shared" si="1305"/>
        <v>2.8</v>
      </c>
      <c r="AK305" s="1"/>
      <c r="AU305" s="1"/>
      <c r="AZ305" s="153"/>
      <c r="BA305" s="29"/>
      <c r="BB305" s="1"/>
      <c r="BG305" s="153"/>
      <c r="BH305" s="29"/>
      <c r="BI305" s="1"/>
      <c r="BN305" s="153"/>
      <c r="BO305" s="29"/>
      <c r="BP305" s="1"/>
    </row>
    <row r="306" ht="14.25" customHeight="1" spans="1:68">
      <c r="A306" s="55">
        <f t="shared" si="21"/>
        <v>296</v>
      </c>
      <c r="B306" s="56">
        <f ca="1" t="shared" si="7"/>
        <v>0.786835989168409</v>
      </c>
      <c r="C306" s="56">
        <f ca="1">VLOOKUP(B306,'Data Sources'!$C:$E,3)</f>
        <v>2</v>
      </c>
      <c r="D306" s="57">
        <f ca="1" t="shared" si="8"/>
        <v>495</v>
      </c>
      <c r="E306" s="56">
        <f ca="1" t="shared" si="9"/>
        <v>0.623346640025829</v>
      </c>
      <c r="F306" s="56" t="str">
        <f ca="1">VLOOKUP(E306,'Data Sources'!$J$4:$O$6,3)</f>
        <v>Cold Coffee</v>
      </c>
      <c r="G306" s="56">
        <f ca="1">VLOOKUP(E306,'Data Sources'!$J$4:$O$6,4)</f>
        <v>5</v>
      </c>
      <c r="H306" s="58">
        <f ca="1" t="shared" si="10"/>
        <v>3</v>
      </c>
      <c r="I306" s="58">
        <f ca="1" t="shared" ref="I306:K306" si="1496">IF($H306=I$9,MAX(L305,$D306),L305)</f>
        <v>497</v>
      </c>
      <c r="J306" s="58">
        <f ca="1" t="shared" si="1496"/>
        <v>498</v>
      </c>
      <c r="K306" s="58">
        <f ca="1" t="shared" si="1496"/>
        <v>496</v>
      </c>
      <c r="L306" s="48">
        <f ca="1" t="shared" ref="L306:N306" si="1497">IF($H306=L$9,I306+$G306,L305)</f>
        <v>497</v>
      </c>
      <c r="M306" s="48">
        <f ca="1" t="shared" si="1497"/>
        <v>498</v>
      </c>
      <c r="N306" s="48">
        <f ca="1" t="shared" si="1497"/>
        <v>501</v>
      </c>
      <c r="O306" s="79">
        <f ca="1" t="shared" ref="O306:Q306" si="1498">+IF($H306=O$9,L306-$D306,0)</f>
        <v>0</v>
      </c>
      <c r="P306" s="79">
        <f ca="1" t="shared" si="1498"/>
        <v>0</v>
      </c>
      <c r="Q306" s="79">
        <f ca="1" t="shared" si="1498"/>
        <v>6</v>
      </c>
      <c r="R306" s="55">
        <f ca="1" t="shared" ref="R306:T306" si="1499">+IF($H306=R$9,MAX(0,L306-$D306),0)*$AA306</f>
        <v>0</v>
      </c>
      <c r="S306" s="55">
        <f ca="1" t="shared" si="1499"/>
        <v>0</v>
      </c>
      <c r="T306" s="55">
        <f ca="1" t="shared" si="1499"/>
        <v>6</v>
      </c>
      <c r="U306" s="55">
        <f ca="1" t="shared" ref="U306:W306" si="1500">IF($H306=U$9,MAX(I306-L305,0),0)*$AA306</f>
        <v>0</v>
      </c>
      <c r="V306" s="55">
        <f ca="1" t="shared" si="1500"/>
        <v>0</v>
      </c>
      <c r="W306" s="55">
        <f ca="1" t="shared" si="1500"/>
        <v>0</v>
      </c>
      <c r="Y306" s="1"/>
      <c r="AA306" s="119">
        <f ca="1" t="shared" si="16"/>
        <v>1</v>
      </c>
      <c r="AB306" s="36">
        <f ca="1" t="shared" si="17"/>
        <v>3</v>
      </c>
      <c r="AC306" s="118">
        <f ca="1" t="shared" si="18"/>
        <v>1</v>
      </c>
      <c r="AE306" s="1"/>
      <c r="AG306" s="133">
        <f ca="1">VLOOKUP(F306,'Data Sources'!$L$3:$N$6,3,0)</f>
        <v>4</v>
      </c>
      <c r="AH306" s="134">
        <f ca="1">VLOOKUP(F306,'Data Sources'!$L$3:$O$6,4,0)</f>
        <v>1</v>
      </c>
      <c r="AI306" s="135">
        <f ca="1" t="shared" si="1305"/>
        <v>3</v>
      </c>
      <c r="AK306" s="1"/>
      <c r="AU306" s="1"/>
      <c r="AZ306" s="153"/>
      <c r="BA306" s="29"/>
      <c r="BB306" s="1"/>
      <c r="BG306" s="153"/>
      <c r="BH306" s="29"/>
      <c r="BI306" s="1"/>
      <c r="BN306" s="153"/>
      <c r="BO306" s="29"/>
      <c r="BP306" s="1"/>
    </row>
    <row r="307" ht="14.25" customHeight="1" spans="1:68">
      <c r="A307" s="48">
        <f t="shared" si="21"/>
        <v>297</v>
      </c>
      <c r="B307" s="49">
        <f ca="1" t="shared" si="7"/>
        <v>0.105087468439226</v>
      </c>
      <c r="C307" s="49">
        <f ca="1">VLOOKUP(B307,'Data Sources'!$C:$E,3)</f>
        <v>1</v>
      </c>
      <c r="D307" s="59">
        <f ca="1" t="shared" si="8"/>
        <v>496</v>
      </c>
      <c r="E307" s="49">
        <f ca="1" t="shared" si="9"/>
        <v>0.568171832055915</v>
      </c>
      <c r="F307" s="49" t="str">
        <f ca="1">VLOOKUP(E307,'Data Sources'!$J$4:$O$6,3)</f>
        <v>Cold Coffee</v>
      </c>
      <c r="G307" s="49">
        <f ca="1">VLOOKUP(E307,'Data Sources'!$J$4:$O$6,4)</f>
        <v>5</v>
      </c>
      <c r="H307" s="54">
        <f ca="1" t="shared" si="10"/>
        <v>1</v>
      </c>
      <c r="I307" s="54">
        <f ca="1" t="shared" ref="I307:K307" si="1501">IF($H307=I$9,MAX(L306,$D307),L306)</f>
        <v>497</v>
      </c>
      <c r="J307" s="54">
        <f ca="1" t="shared" si="1501"/>
        <v>498</v>
      </c>
      <c r="K307" s="54">
        <f ca="1" t="shared" si="1501"/>
        <v>501</v>
      </c>
      <c r="L307" s="48">
        <f ca="1" t="shared" ref="L307:N307" si="1502">IF($H307=L$9,I307+$G307,L306)</f>
        <v>502</v>
      </c>
      <c r="M307" s="48">
        <f ca="1" t="shared" si="1502"/>
        <v>498</v>
      </c>
      <c r="N307" s="48">
        <f ca="1" t="shared" si="1502"/>
        <v>501</v>
      </c>
      <c r="O307" s="79">
        <f ca="1" t="shared" ref="O307:Q307" si="1503">+IF($H307=O$9,L307-$D307,0)</f>
        <v>6</v>
      </c>
      <c r="P307" s="79">
        <f ca="1" t="shared" si="1503"/>
        <v>0</v>
      </c>
      <c r="Q307" s="79">
        <f ca="1" t="shared" si="1503"/>
        <v>0</v>
      </c>
      <c r="R307" s="48">
        <f ca="1" t="shared" ref="R307:T307" si="1504">+IF($H307=R$9,MAX(0,L307-$D307),0)*$AA307</f>
        <v>6</v>
      </c>
      <c r="S307" s="48">
        <f ca="1" t="shared" si="1504"/>
        <v>0</v>
      </c>
      <c r="T307" s="48">
        <f ca="1" t="shared" si="1504"/>
        <v>0</v>
      </c>
      <c r="U307" s="48">
        <f ca="1" t="shared" ref="U307:W307" si="1505">IF($H307=U$9,MAX(I307-L306,0),0)*$AA307</f>
        <v>0</v>
      </c>
      <c r="V307" s="48">
        <f ca="1" t="shared" si="1505"/>
        <v>0</v>
      </c>
      <c r="W307" s="48">
        <f ca="1" t="shared" si="1505"/>
        <v>0</v>
      </c>
      <c r="Y307" s="1"/>
      <c r="AA307" s="119">
        <f ca="1" t="shared" si="16"/>
        <v>1</v>
      </c>
      <c r="AB307" s="36">
        <f ca="1" t="shared" si="17"/>
        <v>1</v>
      </c>
      <c r="AC307" s="118">
        <f ca="1" t="shared" si="18"/>
        <v>1</v>
      </c>
      <c r="AE307" s="1"/>
      <c r="AG307" s="133">
        <f ca="1">VLOOKUP(F307,'Data Sources'!$L$3:$N$6,3,0)</f>
        <v>4</v>
      </c>
      <c r="AH307" s="134">
        <f ca="1">VLOOKUP(F307,'Data Sources'!$L$3:$O$6,4,0)</f>
        <v>1</v>
      </c>
      <c r="AI307" s="135">
        <f ca="1" t="shared" si="1305"/>
        <v>3</v>
      </c>
      <c r="AK307" s="1"/>
      <c r="AU307" s="1"/>
      <c r="AZ307" s="153"/>
      <c r="BA307" s="29"/>
      <c r="BB307" s="1"/>
      <c r="BG307" s="153"/>
      <c r="BH307" s="29"/>
      <c r="BI307" s="1"/>
      <c r="BN307" s="153"/>
      <c r="BO307" s="29"/>
      <c r="BP307" s="1"/>
    </row>
    <row r="308" ht="14.25" customHeight="1" spans="1:68">
      <c r="A308" s="55">
        <f t="shared" si="21"/>
        <v>298</v>
      </c>
      <c r="B308" s="56">
        <f ca="1" t="shared" si="7"/>
        <v>0.339833285595905</v>
      </c>
      <c r="C308" s="56">
        <f ca="1">VLOOKUP(B308,'Data Sources'!$C:$E,3)</f>
        <v>1</v>
      </c>
      <c r="D308" s="57">
        <f ca="1" t="shared" si="8"/>
        <v>497</v>
      </c>
      <c r="E308" s="56">
        <f ca="1" t="shared" si="9"/>
        <v>0.226359741350384</v>
      </c>
      <c r="F308" s="56" t="str">
        <f ca="1">VLOOKUP(E308,'Data Sources'!$J$4:$O$6,3)</f>
        <v>Hot Coffee</v>
      </c>
      <c r="G308" s="56">
        <f ca="1">VLOOKUP(E308,'Data Sources'!$J$4:$O$6,4)</f>
        <v>2</v>
      </c>
      <c r="H308" s="58">
        <f ca="1" t="shared" si="10"/>
        <v>2</v>
      </c>
      <c r="I308" s="58">
        <f ca="1" t="shared" ref="I308:K308" si="1506">IF($H308=I$9,MAX(L307,$D308),L307)</f>
        <v>502</v>
      </c>
      <c r="J308" s="58">
        <f ca="1" t="shared" si="1506"/>
        <v>498</v>
      </c>
      <c r="K308" s="58">
        <f ca="1" t="shared" si="1506"/>
        <v>501</v>
      </c>
      <c r="L308" s="48">
        <f ca="1" t="shared" ref="L308:N308" si="1507">IF($H308=L$9,I308+$G308,L307)</f>
        <v>502</v>
      </c>
      <c r="M308" s="48">
        <f ca="1" t="shared" si="1507"/>
        <v>500</v>
      </c>
      <c r="N308" s="48">
        <f ca="1" t="shared" si="1507"/>
        <v>501</v>
      </c>
      <c r="O308" s="79">
        <f ca="1" t="shared" ref="O308:Q308" si="1508">+IF($H308=O$9,L308-$D308,0)</f>
        <v>0</v>
      </c>
      <c r="P308" s="79">
        <f ca="1" t="shared" si="1508"/>
        <v>3</v>
      </c>
      <c r="Q308" s="79">
        <f ca="1" t="shared" si="1508"/>
        <v>0</v>
      </c>
      <c r="R308" s="55">
        <f ca="1" t="shared" ref="R308:T308" si="1509">+IF($H308=R$9,MAX(0,L308-$D308),0)*$AA308</f>
        <v>0</v>
      </c>
      <c r="S308" s="55">
        <f ca="1" t="shared" si="1509"/>
        <v>3</v>
      </c>
      <c r="T308" s="55">
        <f ca="1" t="shared" si="1509"/>
        <v>0</v>
      </c>
      <c r="U308" s="55">
        <f ca="1" t="shared" ref="U308:W308" si="1510">IF($H308=U$9,MAX(I308-L307,0),0)*$AA308</f>
        <v>0</v>
      </c>
      <c r="V308" s="55">
        <f ca="1" t="shared" si="1510"/>
        <v>0</v>
      </c>
      <c r="W308" s="55">
        <f ca="1" t="shared" si="1510"/>
        <v>0</v>
      </c>
      <c r="Y308" s="1"/>
      <c r="AA308" s="119">
        <f ca="1" t="shared" si="16"/>
        <v>1</v>
      </c>
      <c r="AB308" s="36">
        <f ca="1" t="shared" si="17"/>
        <v>2</v>
      </c>
      <c r="AC308" s="118">
        <f ca="1" t="shared" si="18"/>
        <v>1</v>
      </c>
      <c r="AE308" s="1"/>
      <c r="AG308" s="133">
        <f ca="1">VLOOKUP(F308,'Data Sources'!$L$3:$N$6,3,0)</f>
        <v>4</v>
      </c>
      <c r="AH308" s="134">
        <f ca="1">VLOOKUP(F308,'Data Sources'!$L$3:$O$6,4,0)</f>
        <v>1.2</v>
      </c>
      <c r="AI308" s="135">
        <f ca="1" t="shared" si="1305"/>
        <v>2.8</v>
      </c>
      <c r="AK308" s="1"/>
      <c r="AU308" s="1"/>
      <c r="AZ308" s="153"/>
      <c r="BA308" s="29"/>
      <c r="BB308" s="1"/>
      <c r="BG308" s="153"/>
      <c r="BH308" s="29"/>
      <c r="BI308" s="1"/>
      <c r="BN308" s="153"/>
      <c r="BO308" s="29"/>
      <c r="BP308" s="1"/>
    </row>
    <row r="309" ht="14.25" customHeight="1" spans="1:68">
      <c r="A309" s="48">
        <f t="shared" si="21"/>
        <v>299</v>
      </c>
      <c r="B309" s="49">
        <f ca="1" t="shared" si="7"/>
        <v>0.97513751240208</v>
      </c>
      <c r="C309" s="49">
        <f ca="1">VLOOKUP(B309,'Data Sources'!$C:$E,3)</f>
        <v>4</v>
      </c>
      <c r="D309" s="59">
        <f ca="1" t="shared" si="8"/>
        <v>501</v>
      </c>
      <c r="E309" s="49">
        <f ca="1" t="shared" si="9"/>
        <v>0.56477580722208</v>
      </c>
      <c r="F309" s="49" t="str">
        <f ca="1">VLOOKUP(E309,'Data Sources'!$J$4:$O$6,3)</f>
        <v>Cold Coffee</v>
      </c>
      <c r="G309" s="49">
        <f ca="1">VLOOKUP(E309,'Data Sources'!$J$4:$O$6,4)</f>
        <v>5</v>
      </c>
      <c r="H309" s="54">
        <f ca="1" t="shared" si="10"/>
        <v>2</v>
      </c>
      <c r="I309" s="54">
        <f ca="1" t="shared" ref="I309:K309" si="1511">IF($H309=I$9,MAX(L308,$D309),L308)</f>
        <v>502</v>
      </c>
      <c r="J309" s="54">
        <f ca="1" t="shared" si="1511"/>
        <v>501</v>
      </c>
      <c r="K309" s="54">
        <f ca="1" t="shared" si="1511"/>
        <v>501</v>
      </c>
      <c r="L309" s="48">
        <f ca="1" t="shared" ref="L309:N309" si="1512">IF($H309=L$9,I309+$G309,L308)</f>
        <v>502</v>
      </c>
      <c r="M309" s="48">
        <f ca="1" t="shared" si="1512"/>
        <v>506</v>
      </c>
      <c r="N309" s="48">
        <f ca="1" t="shared" si="1512"/>
        <v>501</v>
      </c>
      <c r="O309" s="79">
        <f ca="1" t="shared" ref="O309:Q309" si="1513">+IF($H309=O$9,L309-$D309,0)</f>
        <v>0</v>
      </c>
      <c r="P309" s="79">
        <f ca="1" t="shared" si="1513"/>
        <v>5</v>
      </c>
      <c r="Q309" s="79">
        <f ca="1" t="shared" si="1513"/>
        <v>0</v>
      </c>
      <c r="R309" s="48">
        <f ca="1" t="shared" ref="R309:T309" si="1514">+IF($H309=R$9,MAX(0,L309-$D309),0)*$AA309</f>
        <v>0</v>
      </c>
      <c r="S309" s="48">
        <f ca="1" t="shared" si="1514"/>
        <v>5</v>
      </c>
      <c r="T309" s="48">
        <f ca="1" t="shared" si="1514"/>
        <v>0</v>
      </c>
      <c r="U309" s="48">
        <f ca="1" t="shared" ref="U309:W309" si="1515">IF($H309=U$9,MAX(I309-L308,0),0)*$AA309</f>
        <v>0</v>
      </c>
      <c r="V309" s="48">
        <f ca="1" t="shared" si="1515"/>
        <v>1</v>
      </c>
      <c r="W309" s="48">
        <f ca="1" t="shared" si="1515"/>
        <v>0</v>
      </c>
      <c r="Y309" s="1"/>
      <c r="AA309" s="119">
        <f ca="1" t="shared" si="16"/>
        <v>1</v>
      </c>
      <c r="AB309" s="36">
        <f ca="1" t="shared" si="17"/>
        <v>2</v>
      </c>
      <c r="AC309" s="118">
        <f ca="1" t="shared" si="18"/>
        <v>1</v>
      </c>
      <c r="AE309" s="1"/>
      <c r="AG309" s="133">
        <f ca="1">VLOOKUP(F309,'Data Sources'!$L$3:$N$6,3,0)</f>
        <v>4</v>
      </c>
      <c r="AH309" s="134">
        <f ca="1">VLOOKUP(F309,'Data Sources'!$L$3:$O$6,4,0)</f>
        <v>1</v>
      </c>
      <c r="AI309" s="135">
        <f ca="1" t="shared" si="1305"/>
        <v>3</v>
      </c>
      <c r="AK309" s="1"/>
      <c r="AU309" s="1"/>
      <c r="AZ309" s="153"/>
      <c r="BA309" s="29"/>
      <c r="BB309" s="1"/>
      <c r="BG309" s="153"/>
      <c r="BH309" s="29"/>
      <c r="BI309" s="1"/>
      <c r="BN309" s="153"/>
      <c r="BO309" s="29"/>
      <c r="BP309" s="1"/>
    </row>
    <row r="310" ht="14.25" customHeight="1" spans="1:68">
      <c r="A310" s="55">
        <f t="shared" si="21"/>
        <v>300</v>
      </c>
      <c r="B310" s="56">
        <f ca="1" t="shared" si="7"/>
        <v>0.899724022942365</v>
      </c>
      <c r="C310" s="56">
        <f ca="1">VLOOKUP(B310,'Data Sources'!$C:$E,3)</f>
        <v>3</v>
      </c>
      <c r="D310" s="57">
        <f ca="1" t="shared" si="8"/>
        <v>504</v>
      </c>
      <c r="E310" s="56">
        <f ca="1" t="shared" si="9"/>
        <v>0.769120151199527</v>
      </c>
      <c r="F310" s="56" t="str">
        <f ca="1">VLOOKUP(E310,'Data Sources'!$J$4:$O$6,3)</f>
        <v>Blended Drink</v>
      </c>
      <c r="G310" s="56">
        <f ca="1">VLOOKUP(E310,'Data Sources'!$J$4:$O$6,4)</f>
        <v>8</v>
      </c>
      <c r="H310" s="58">
        <f ca="1" t="shared" si="10"/>
        <v>3</v>
      </c>
      <c r="I310" s="58">
        <f ca="1" t="shared" ref="I310:K310" si="1516">IF($H310=I$9,MAX(L309,$D310),L309)</f>
        <v>502</v>
      </c>
      <c r="J310" s="58">
        <f ca="1" t="shared" si="1516"/>
        <v>506</v>
      </c>
      <c r="K310" s="58">
        <f ca="1" t="shared" si="1516"/>
        <v>504</v>
      </c>
      <c r="L310" s="48">
        <f ca="1" t="shared" ref="L310:N310" si="1517">IF($H310=L$9,I310+$G310,L309)</f>
        <v>502</v>
      </c>
      <c r="M310" s="48">
        <f ca="1" t="shared" si="1517"/>
        <v>506</v>
      </c>
      <c r="N310" s="48">
        <f ca="1" t="shared" si="1517"/>
        <v>512</v>
      </c>
      <c r="O310" s="79">
        <f ca="1" t="shared" ref="O310:Q310" si="1518">+IF($H310=O$9,L310-$D310,0)</f>
        <v>0</v>
      </c>
      <c r="P310" s="79">
        <f ca="1" t="shared" si="1518"/>
        <v>0</v>
      </c>
      <c r="Q310" s="79">
        <f ca="1" t="shared" si="1518"/>
        <v>8</v>
      </c>
      <c r="R310" s="55">
        <f ca="1" t="shared" ref="R310:T310" si="1519">+IF($H310=R$9,MAX(0,L310-$D310),0)*$AA310</f>
        <v>0</v>
      </c>
      <c r="S310" s="55">
        <f ca="1" t="shared" si="1519"/>
        <v>0</v>
      </c>
      <c r="T310" s="55">
        <f ca="1" t="shared" si="1519"/>
        <v>8</v>
      </c>
      <c r="U310" s="55">
        <f ca="1" t="shared" ref="U310:W310" si="1520">IF($H310=U$9,MAX(I310-L309,0),0)*$AA310</f>
        <v>0</v>
      </c>
      <c r="V310" s="55">
        <f ca="1" t="shared" si="1520"/>
        <v>0</v>
      </c>
      <c r="W310" s="55">
        <f ca="1" t="shared" si="1520"/>
        <v>3</v>
      </c>
      <c r="Y310" s="1"/>
      <c r="AA310" s="119">
        <f ca="1" t="shared" si="16"/>
        <v>1</v>
      </c>
      <c r="AB310" s="36">
        <f ca="1" t="shared" si="17"/>
        <v>3</v>
      </c>
      <c r="AC310" s="118">
        <f ca="1" t="shared" si="18"/>
        <v>1</v>
      </c>
      <c r="AE310" s="1"/>
      <c r="AG310" s="133">
        <f ca="1">VLOOKUP(F310,'Data Sources'!$L$3:$N$6,3,0)</f>
        <v>5</v>
      </c>
      <c r="AH310" s="134">
        <f ca="1">VLOOKUP(F310,'Data Sources'!$L$3:$O$6,4,0)</f>
        <v>1.9</v>
      </c>
      <c r="AI310" s="135">
        <f ca="1" t="shared" si="1305"/>
        <v>3.1</v>
      </c>
      <c r="AK310" s="1"/>
      <c r="AU310" s="1"/>
      <c r="AZ310" s="153"/>
      <c r="BA310" s="29"/>
      <c r="BB310" s="1"/>
      <c r="BG310" s="153"/>
      <c r="BH310" s="29"/>
      <c r="BI310" s="1"/>
      <c r="BN310" s="153"/>
      <c r="BO310" s="29"/>
      <c r="BP310" s="1"/>
    </row>
    <row r="311" ht="14.25" customHeight="1" spans="1:68">
      <c r="A311" s="48">
        <f t="shared" si="21"/>
        <v>301</v>
      </c>
      <c r="B311" s="49">
        <f ca="1" t="shared" si="7"/>
        <v>0.517894682747857</v>
      </c>
      <c r="C311" s="49">
        <f ca="1">VLOOKUP(B311,'Data Sources'!$C:$E,3)</f>
        <v>2</v>
      </c>
      <c r="D311" s="59">
        <f ca="1" t="shared" si="8"/>
        <v>506</v>
      </c>
      <c r="E311" s="49">
        <f ca="1" t="shared" si="9"/>
        <v>0.928322821911943</v>
      </c>
      <c r="F311" s="49" t="str">
        <f ca="1">VLOOKUP(E311,'Data Sources'!$J$4:$O$6,3)</f>
        <v>Blended Drink</v>
      </c>
      <c r="G311" s="49">
        <f ca="1">VLOOKUP(E311,'Data Sources'!$J$4:$O$6,4)</f>
        <v>8</v>
      </c>
      <c r="H311" s="54">
        <f ca="1" t="shared" si="10"/>
        <v>1</v>
      </c>
      <c r="I311" s="54">
        <f ca="1" t="shared" ref="I311:K311" si="1521">IF($H311=I$9,MAX(L310,$D311),L310)</f>
        <v>506</v>
      </c>
      <c r="J311" s="54">
        <f ca="1" t="shared" si="1521"/>
        <v>506</v>
      </c>
      <c r="K311" s="54">
        <f ca="1" t="shared" si="1521"/>
        <v>512</v>
      </c>
      <c r="L311" s="48">
        <f ca="1" t="shared" ref="L311:N311" si="1522">IF($H311=L$9,I311+$G311,L310)</f>
        <v>514</v>
      </c>
      <c r="M311" s="48">
        <f ca="1" t="shared" si="1522"/>
        <v>506</v>
      </c>
      <c r="N311" s="48">
        <f ca="1" t="shared" si="1522"/>
        <v>512</v>
      </c>
      <c r="O311" s="79">
        <f ca="1" t="shared" ref="O311:Q311" si="1523">+IF($H311=O$9,L311-$D311,0)</f>
        <v>8</v>
      </c>
      <c r="P311" s="79">
        <f ca="1" t="shared" si="1523"/>
        <v>0</v>
      </c>
      <c r="Q311" s="79">
        <f ca="1" t="shared" si="1523"/>
        <v>0</v>
      </c>
      <c r="R311" s="48">
        <f ca="1" t="shared" ref="R311:T311" si="1524">+IF($H311=R$9,MAX(0,L311-$D311),0)*$AA311</f>
        <v>8</v>
      </c>
      <c r="S311" s="48">
        <f ca="1" t="shared" si="1524"/>
        <v>0</v>
      </c>
      <c r="T311" s="48">
        <f ca="1" t="shared" si="1524"/>
        <v>0</v>
      </c>
      <c r="U311" s="48">
        <f ca="1" t="shared" ref="U311:W311" si="1525">IF($H311=U$9,MAX(I311-L310,0),0)*$AA311</f>
        <v>4</v>
      </c>
      <c r="V311" s="48">
        <f ca="1" t="shared" si="1525"/>
        <v>0</v>
      </c>
      <c r="W311" s="48">
        <f ca="1" t="shared" si="1525"/>
        <v>0</v>
      </c>
      <c r="Y311" s="1"/>
      <c r="AA311" s="119">
        <f ca="1" t="shared" si="16"/>
        <v>1</v>
      </c>
      <c r="AB311" s="36">
        <f ca="1" t="shared" si="17"/>
        <v>1</v>
      </c>
      <c r="AC311" s="118">
        <f ca="1" t="shared" si="18"/>
        <v>1</v>
      </c>
      <c r="AE311" s="1"/>
      <c r="AG311" s="133">
        <f ca="1">VLOOKUP(F311,'Data Sources'!$L$3:$N$6,3,0)</f>
        <v>5</v>
      </c>
      <c r="AH311" s="134">
        <f ca="1">VLOOKUP(F311,'Data Sources'!$L$3:$O$6,4,0)</f>
        <v>1.9</v>
      </c>
      <c r="AI311" s="135">
        <f ca="1" t="shared" si="1305"/>
        <v>3.1</v>
      </c>
      <c r="AK311" s="1"/>
      <c r="AU311" s="1"/>
      <c r="AZ311" s="153"/>
      <c r="BA311" s="29"/>
      <c r="BB311" s="1"/>
      <c r="BG311" s="153"/>
      <c r="BH311" s="29"/>
      <c r="BI311" s="1"/>
      <c r="BN311" s="153"/>
      <c r="BO311" s="29"/>
      <c r="BP311" s="1"/>
    </row>
    <row r="312" ht="14.25" customHeight="1" spans="1:68">
      <c r="A312" s="55">
        <f t="shared" si="21"/>
        <v>302</v>
      </c>
      <c r="B312" s="56">
        <f ca="1" t="shared" si="7"/>
        <v>0.461247708842878</v>
      </c>
      <c r="C312" s="56">
        <f ca="1">VLOOKUP(B312,'Data Sources'!$C:$E,3)</f>
        <v>1</v>
      </c>
      <c r="D312" s="57">
        <f ca="1" t="shared" si="8"/>
        <v>507</v>
      </c>
      <c r="E312" s="56">
        <f ca="1" t="shared" si="9"/>
        <v>0.808577020361205</v>
      </c>
      <c r="F312" s="56" t="str">
        <f ca="1">VLOOKUP(E312,'Data Sources'!$J$4:$O$6,3)</f>
        <v>Blended Drink</v>
      </c>
      <c r="G312" s="56">
        <f ca="1">VLOOKUP(E312,'Data Sources'!$J$4:$O$6,4)</f>
        <v>8</v>
      </c>
      <c r="H312" s="58">
        <f ca="1" t="shared" si="10"/>
        <v>2</v>
      </c>
      <c r="I312" s="58">
        <f ca="1" t="shared" ref="I312:K312" si="1526">IF($H312=I$9,MAX(L311,$D312),L311)</f>
        <v>514</v>
      </c>
      <c r="J312" s="58">
        <f ca="1" t="shared" si="1526"/>
        <v>507</v>
      </c>
      <c r="K312" s="58">
        <f ca="1" t="shared" si="1526"/>
        <v>512</v>
      </c>
      <c r="L312" s="48">
        <f ca="1" t="shared" ref="L312:N312" si="1527">IF($H312=L$9,I312+$G312,L311)</f>
        <v>514</v>
      </c>
      <c r="M312" s="48">
        <f ca="1" t="shared" si="1527"/>
        <v>515</v>
      </c>
      <c r="N312" s="48">
        <f ca="1" t="shared" si="1527"/>
        <v>512</v>
      </c>
      <c r="O312" s="79">
        <f ca="1" t="shared" ref="O312:Q312" si="1528">+IF($H312=O$9,L312-$D312,0)</f>
        <v>0</v>
      </c>
      <c r="P312" s="79">
        <f ca="1" t="shared" si="1528"/>
        <v>8</v>
      </c>
      <c r="Q312" s="79">
        <f ca="1" t="shared" si="1528"/>
        <v>0</v>
      </c>
      <c r="R312" s="55">
        <f ca="1" t="shared" ref="R312:T312" si="1529">+IF($H312=R$9,MAX(0,L312-$D312),0)*$AA312</f>
        <v>0</v>
      </c>
      <c r="S312" s="55">
        <f ca="1" t="shared" si="1529"/>
        <v>8</v>
      </c>
      <c r="T312" s="55">
        <f ca="1" t="shared" si="1529"/>
        <v>0</v>
      </c>
      <c r="U312" s="55">
        <f ca="1" t="shared" ref="U312:W312" si="1530">IF($H312=U$9,MAX(I312-L311,0),0)*$AA312</f>
        <v>0</v>
      </c>
      <c r="V312" s="55">
        <f ca="1" t="shared" si="1530"/>
        <v>1</v>
      </c>
      <c r="W312" s="55">
        <f ca="1" t="shared" si="1530"/>
        <v>0</v>
      </c>
      <c r="Y312" s="1"/>
      <c r="AA312" s="119">
        <f ca="1" t="shared" si="16"/>
        <v>1</v>
      </c>
      <c r="AB312" s="36">
        <f ca="1" t="shared" si="17"/>
        <v>2</v>
      </c>
      <c r="AC312" s="118">
        <f ca="1" t="shared" si="18"/>
        <v>1</v>
      </c>
      <c r="AE312" s="1"/>
      <c r="AG312" s="133">
        <f ca="1">VLOOKUP(F312,'Data Sources'!$L$3:$N$6,3,0)</f>
        <v>5</v>
      </c>
      <c r="AH312" s="134">
        <f ca="1">VLOOKUP(F312,'Data Sources'!$L$3:$O$6,4,0)</f>
        <v>1.9</v>
      </c>
      <c r="AI312" s="135">
        <f ca="1" t="shared" si="1305"/>
        <v>3.1</v>
      </c>
      <c r="AK312" s="1"/>
      <c r="AU312" s="1"/>
      <c r="AZ312" s="153"/>
      <c r="BA312" s="29"/>
      <c r="BB312" s="1"/>
      <c r="BG312" s="153"/>
      <c r="BH312" s="29"/>
      <c r="BI312" s="1"/>
      <c r="BN312" s="153"/>
      <c r="BO312" s="29"/>
      <c r="BP312" s="1"/>
    </row>
    <row r="313" ht="14.25" customHeight="1" spans="1:68">
      <c r="A313" s="48">
        <f t="shared" si="21"/>
        <v>303</v>
      </c>
      <c r="B313" s="49">
        <f ca="1" t="shared" si="7"/>
        <v>0.323087685302332</v>
      </c>
      <c r="C313" s="49">
        <f ca="1">VLOOKUP(B313,'Data Sources'!$C:$E,3)</f>
        <v>1</v>
      </c>
      <c r="D313" s="59">
        <f ca="1" t="shared" si="8"/>
        <v>508</v>
      </c>
      <c r="E313" s="49">
        <f ca="1" t="shared" si="9"/>
        <v>0.67669442504835</v>
      </c>
      <c r="F313" s="49" t="str">
        <f ca="1">VLOOKUP(E313,'Data Sources'!$J$4:$O$6,3)</f>
        <v>Cold Coffee</v>
      </c>
      <c r="G313" s="49">
        <f ca="1">VLOOKUP(E313,'Data Sources'!$J$4:$O$6,4)</f>
        <v>5</v>
      </c>
      <c r="H313" s="54">
        <f ca="1" t="shared" si="10"/>
        <v>3</v>
      </c>
      <c r="I313" s="54">
        <f ca="1" t="shared" ref="I313:K313" si="1531">IF($H313=I$9,MAX(L312,$D313),L312)</f>
        <v>514</v>
      </c>
      <c r="J313" s="54">
        <f ca="1" t="shared" si="1531"/>
        <v>515</v>
      </c>
      <c r="K313" s="54">
        <f ca="1" t="shared" si="1531"/>
        <v>512</v>
      </c>
      <c r="L313" s="48">
        <f ca="1" t="shared" ref="L313:N313" si="1532">IF($H313=L$9,I313+$G313,L312)</f>
        <v>514</v>
      </c>
      <c r="M313" s="48">
        <f ca="1" t="shared" si="1532"/>
        <v>515</v>
      </c>
      <c r="N313" s="48">
        <f ca="1" t="shared" si="1532"/>
        <v>517</v>
      </c>
      <c r="O313" s="79">
        <f ca="1" t="shared" ref="O313:Q313" si="1533">+IF($H313=O$9,L313-$D313,0)</f>
        <v>0</v>
      </c>
      <c r="P313" s="79">
        <f ca="1" t="shared" si="1533"/>
        <v>0</v>
      </c>
      <c r="Q313" s="79">
        <f ca="1" t="shared" si="1533"/>
        <v>9</v>
      </c>
      <c r="R313" s="48">
        <f ca="1" t="shared" ref="R313:T313" si="1534">+IF($H313=R$9,MAX(0,L313-$D313),0)*$AA313</f>
        <v>0</v>
      </c>
      <c r="S313" s="48">
        <f ca="1" t="shared" si="1534"/>
        <v>0</v>
      </c>
      <c r="T313" s="48">
        <f ca="1" t="shared" si="1534"/>
        <v>9</v>
      </c>
      <c r="U313" s="48">
        <f ca="1" t="shared" ref="U313:W313" si="1535">IF($H313=U$9,MAX(I313-L312,0),0)*$AA313</f>
        <v>0</v>
      </c>
      <c r="V313" s="48">
        <f ca="1" t="shared" si="1535"/>
        <v>0</v>
      </c>
      <c r="W313" s="48">
        <f ca="1" t="shared" si="1535"/>
        <v>0</v>
      </c>
      <c r="Y313" s="1"/>
      <c r="AA313" s="119">
        <f ca="1" t="shared" si="16"/>
        <v>1</v>
      </c>
      <c r="AB313" s="36">
        <f ca="1" t="shared" si="17"/>
        <v>3</v>
      </c>
      <c r="AC313" s="118">
        <f ca="1" t="shared" si="18"/>
        <v>1</v>
      </c>
      <c r="AE313" s="1"/>
      <c r="AG313" s="133">
        <f ca="1">VLOOKUP(F313,'Data Sources'!$L$3:$N$6,3,0)</f>
        <v>4</v>
      </c>
      <c r="AH313" s="134">
        <f ca="1">VLOOKUP(F313,'Data Sources'!$L$3:$O$6,4,0)</f>
        <v>1</v>
      </c>
      <c r="AI313" s="135">
        <f ca="1" t="shared" si="1305"/>
        <v>3</v>
      </c>
      <c r="AK313" s="1"/>
      <c r="AU313" s="1"/>
      <c r="AZ313" s="153"/>
      <c r="BA313" s="29"/>
      <c r="BB313" s="1"/>
      <c r="BG313" s="153"/>
      <c r="BH313" s="29"/>
      <c r="BI313" s="1"/>
      <c r="BN313" s="153"/>
      <c r="BO313" s="29"/>
      <c r="BP313" s="1"/>
    </row>
    <row r="314" ht="14.25" customHeight="1" spans="1:68">
      <c r="A314" s="55">
        <f t="shared" si="21"/>
        <v>304</v>
      </c>
      <c r="B314" s="56">
        <f ca="1" t="shared" si="7"/>
        <v>0.0689081001733085</v>
      </c>
      <c r="C314" s="56">
        <f ca="1">VLOOKUP(B314,'Data Sources'!$C:$E,3)</f>
        <v>1</v>
      </c>
      <c r="D314" s="57">
        <f ca="1" t="shared" si="8"/>
        <v>509</v>
      </c>
      <c r="E314" s="56">
        <f ca="1" t="shared" si="9"/>
        <v>0.081077871181356</v>
      </c>
      <c r="F314" s="56" t="str">
        <f ca="1">VLOOKUP(E314,'Data Sources'!$J$4:$O$6,3)</f>
        <v>Hot Coffee</v>
      </c>
      <c r="G314" s="56">
        <f ca="1">VLOOKUP(E314,'Data Sources'!$J$4:$O$6,4)</f>
        <v>2</v>
      </c>
      <c r="H314" s="58">
        <f ca="1" t="shared" si="10"/>
        <v>1</v>
      </c>
      <c r="I314" s="58">
        <f ca="1" t="shared" ref="I314:K314" si="1536">IF($H314=I$9,MAX(L313,$D314),L313)</f>
        <v>514</v>
      </c>
      <c r="J314" s="58">
        <f ca="1" t="shared" si="1536"/>
        <v>515</v>
      </c>
      <c r="K314" s="58">
        <f ca="1" t="shared" si="1536"/>
        <v>517</v>
      </c>
      <c r="L314" s="48">
        <f ca="1" t="shared" ref="L314:N314" si="1537">IF($H314=L$9,I314+$G314,L313)</f>
        <v>516</v>
      </c>
      <c r="M314" s="48">
        <f ca="1" t="shared" si="1537"/>
        <v>515</v>
      </c>
      <c r="N314" s="48">
        <f ca="1" t="shared" si="1537"/>
        <v>517</v>
      </c>
      <c r="O314" s="79">
        <f ca="1" t="shared" ref="O314:Q314" si="1538">+IF($H314=O$9,L314-$D314,0)</f>
        <v>7</v>
      </c>
      <c r="P314" s="79">
        <f ca="1" t="shared" si="1538"/>
        <v>0</v>
      </c>
      <c r="Q314" s="79">
        <f ca="1" t="shared" si="1538"/>
        <v>0</v>
      </c>
      <c r="R314" s="55">
        <f ca="1" t="shared" ref="R314:T314" si="1539">+IF($H314=R$9,MAX(0,L314-$D314),0)*$AA314</f>
        <v>7</v>
      </c>
      <c r="S314" s="55">
        <f ca="1" t="shared" si="1539"/>
        <v>0</v>
      </c>
      <c r="T314" s="55">
        <f ca="1" t="shared" si="1539"/>
        <v>0</v>
      </c>
      <c r="U314" s="55">
        <f ca="1" t="shared" ref="U314:W314" si="1540">IF($H314=U$9,MAX(I314-L313,0),0)*$AA314</f>
        <v>0</v>
      </c>
      <c r="V314" s="55">
        <f ca="1" t="shared" si="1540"/>
        <v>0</v>
      </c>
      <c r="W314" s="55">
        <f ca="1" t="shared" si="1540"/>
        <v>0</v>
      </c>
      <c r="Y314" s="1"/>
      <c r="AA314" s="119">
        <f ca="1" t="shared" si="16"/>
        <v>1</v>
      </c>
      <c r="AB314" s="36">
        <f ca="1" t="shared" si="17"/>
        <v>1</v>
      </c>
      <c r="AC314" s="118">
        <f ca="1" t="shared" si="18"/>
        <v>1</v>
      </c>
      <c r="AE314" s="1"/>
      <c r="AG314" s="133">
        <f ca="1">VLOOKUP(F314,'Data Sources'!$L$3:$N$6,3,0)</f>
        <v>4</v>
      </c>
      <c r="AH314" s="134">
        <f ca="1">VLOOKUP(F314,'Data Sources'!$L$3:$O$6,4,0)</f>
        <v>1.2</v>
      </c>
      <c r="AI314" s="135">
        <f ca="1" t="shared" si="1305"/>
        <v>2.8</v>
      </c>
      <c r="AK314" s="1"/>
      <c r="AU314" s="1"/>
      <c r="AZ314" s="153"/>
      <c r="BA314" s="29"/>
      <c r="BB314" s="1"/>
      <c r="BG314" s="153"/>
      <c r="BH314" s="29"/>
      <c r="BI314" s="1"/>
      <c r="BN314" s="153"/>
      <c r="BO314" s="29"/>
      <c r="BP314" s="1"/>
    </row>
    <row r="315" ht="14.25" customHeight="1" spans="1:68">
      <c r="A315" s="48">
        <f t="shared" si="21"/>
        <v>305</v>
      </c>
      <c r="B315" s="49">
        <f ca="1" t="shared" si="7"/>
        <v>0.274003987130609</v>
      </c>
      <c r="C315" s="49">
        <f ca="1">VLOOKUP(B315,'Data Sources'!$C:$E,3)</f>
        <v>1</v>
      </c>
      <c r="D315" s="59">
        <f ca="1" t="shared" si="8"/>
        <v>510</v>
      </c>
      <c r="E315" s="49">
        <f ca="1" t="shared" si="9"/>
        <v>0.736066496222473</v>
      </c>
      <c r="F315" s="49" t="str">
        <f ca="1">VLOOKUP(E315,'Data Sources'!$J$4:$O$6,3)</f>
        <v>Blended Drink</v>
      </c>
      <c r="G315" s="49">
        <f ca="1">VLOOKUP(E315,'Data Sources'!$J$4:$O$6,4)</f>
        <v>8</v>
      </c>
      <c r="H315" s="54">
        <f ca="1" t="shared" si="10"/>
        <v>2</v>
      </c>
      <c r="I315" s="54">
        <f ca="1" t="shared" ref="I315:K315" si="1541">IF($H315=I$9,MAX(L314,$D315),L314)</f>
        <v>516</v>
      </c>
      <c r="J315" s="54">
        <f ca="1" t="shared" si="1541"/>
        <v>515</v>
      </c>
      <c r="K315" s="54">
        <f ca="1" t="shared" si="1541"/>
        <v>517</v>
      </c>
      <c r="L315" s="48">
        <f ca="1" t="shared" ref="L315:N315" si="1542">IF($H315=L$9,I315+$G315,L314)</f>
        <v>516</v>
      </c>
      <c r="M315" s="48">
        <f ca="1" t="shared" si="1542"/>
        <v>523</v>
      </c>
      <c r="N315" s="48">
        <f ca="1" t="shared" si="1542"/>
        <v>517</v>
      </c>
      <c r="O315" s="79">
        <f ca="1" t="shared" ref="O315:Q315" si="1543">+IF($H315=O$9,L315-$D315,0)</f>
        <v>0</v>
      </c>
      <c r="P315" s="79">
        <f ca="1" t="shared" si="1543"/>
        <v>13</v>
      </c>
      <c r="Q315" s="79">
        <f ca="1" t="shared" si="1543"/>
        <v>0</v>
      </c>
      <c r="R315" s="48">
        <f ca="1" t="shared" ref="R315:T315" si="1544">+IF($H315=R$9,MAX(0,L315-$D315),0)*$AA315</f>
        <v>0</v>
      </c>
      <c r="S315" s="48">
        <f ca="1" t="shared" si="1544"/>
        <v>13</v>
      </c>
      <c r="T315" s="48">
        <f ca="1" t="shared" si="1544"/>
        <v>0</v>
      </c>
      <c r="U315" s="48">
        <f ca="1" t="shared" ref="U315:W315" si="1545">IF($H315=U$9,MAX(I315-L314,0),0)*$AA315</f>
        <v>0</v>
      </c>
      <c r="V315" s="48">
        <f ca="1" t="shared" si="1545"/>
        <v>0</v>
      </c>
      <c r="W315" s="48">
        <f ca="1" t="shared" si="1545"/>
        <v>0</v>
      </c>
      <c r="Y315" s="1"/>
      <c r="AA315" s="119">
        <f ca="1" t="shared" si="16"/>
        <v>1</v>
      </c>
      <c r="AB315" s="36">
        <f ca="1" t="shared" si="17"/>
        <v>2</v>
      </c>
      <c r="AC315" s="118">
        <f ca="1" t="shared" si="18"/>
        <v>1</v>
      </c>
      <c r="AE315" s="1"/>
      <c r="AG315" s="133">
        <f ca="1">VLOOKUP(F315,'Data Sources'!$L$3:$N$6,3,0)</f>
        <v>5</v>
      </c>
      <c r="AH315" s="134">
        <f ca="1">VLOOKUP(F315,'Data Sources'!$L$3:$O$6,4,0)</f>
        <v>1.9</v>
      </c>
      <c r="AI315" s="135">
        <f ca="1" t="shared" si="1305"/>
        <v>3.1</v>
      </c>
      <c r="AK315" s="1"/>
      <c r="AU315" s="1"/>
      <c r="AZ315" s="153"/>
      <c r="BA315" s="29"/>
      <c r="BB315" s="1"/>
      <c r="BG315" s="153"/>
      <c r="BH315" s="29"/>
      <c r="BI315" s="1"/>
      <c r="BN315" s="153"/>
      <c r="BO315" s="29"/>
      <c r="BP315" s="1"/>
    </row>
    <row r="316" ht="14.25" customHeight="1" spans="1:68">
      <c r="A316" s="55">
        <f t="shared" si="21"/>
        <v>306</v>
      </c>
      <c r="B316" s="56">
        <f ca="1" t="shared" si="7"/>
        <v>0.198209314116415</v>
      </c>
      <c r="C316" s="56">
        <f ca="1">VLOOKUP(B316,'Data Sources'!$C:$E,3)</f>
        <v>1</v>
      </c>
      <c r="D316" s="57">
        <f ca="1" t="shared" si="8"/>
        <v>511</v>
      </c>
      <c r="E316" s="56">
        <f ca="1" t="shared" si="9"/>
        <v>0.898923937927726</v>
      </c>
      <c r="F316" s="56" t="str">
        <f ca="1">VLOOKUP(E316,'Data Sources'!$J$4:$O$6,3)</f>
        <v>Blended Drink</v>
      </c>
      <c r="G316" s="56">
        <f ca="1">VLOOKUP(E316,'Data Sources'!$J$4:$O$6,4)</f>
        <v>8</v>
      </c>
      <c r="H316" s="58">
        <f ca="1" t="shared" si="10"/>
        <v>1</v>
      </c>
      <c r="I316" s="58">
        <f ca="1" t="shared" ref="I316:K316" si="1546">IF($H316=I$9,MAX(L315,$D316),L315)</f>
        <v>516</v>
      </c>
      <c r="J316" s="58">
        <f ca="1" t="shared" si="1546"/>
        <v>523</v>
      </c>
      <c r="K316" s="58">
        <f ca="1" t="shared" si="1546"/>
        <v>517</v>
      </c>
      <c r="L316" s="48">
        <f ca="1" t="shared" ref="L316:N316" si="1547">IF($H316=L$9,I316+$G316,L315)</f>
        <v>524</v>
      </c>
      <c r="M316" s="48">
        <f ca="1" t="shared" si="1547"/>
        <v>523</v>
      </c>
      <c r="N316" s="48">
        <f ca="1" t="shared" si="1547"/>
        <v>517</v>
      </c>
      <c r="O316" s="79">
        <f ca="1" t="shared" ref="O316:Q316" si="1548">+IF($H316=O$9,L316-$D316,0)</f>
        <v>13</v>
      </c>
      <c r="P316" s="79">
        <f ca="1" t="shared" si="1548"/>
        <v>0</v>
      </c>
      <c r="Q316" s="79">
        <f ca="1" t="shared" si="1548"/>
        <v>0</v>
      </c>
      <c r="R316" s="55">
        <f ca="1" t="shared" ref="R316:T316" si="1549">+IF($H316=R$9,MAX(0,L316-$D316),0)*$AA316</f>
        <v>13</v>
      </c>
      <c r="S316" s="55">
        <f ca="1" t="shared" si="1549"/>
        <v>0</v>
      </c>
      <c r="T316" s="55">
        <f ca="1" t="shared" si="1549"/>
        <v>0</v>
      </c>
      <c r="U316" s="55">
        <f ca="1" t="shared" ref="U316:W316" si="1550">IF($H316=U$9,MAX(I316-L315,0),0)*$AA316</f>
        <v>0</v>
      </c>
      <c r="V316" s="55">
        <f ca="1" t="shared" si="1550"/>
        <v>0</v>
      </c>
      <c r="W316" s="55">
        <f ca="1" t="shared" si="1550"/>
        <v>0</v>
      </c>
      <c r="Y316" s="1"/>
      <c r="AA316" s="119">
        <f ca="1" t="shared" si="16"/>
        <v>1</v>
      </c>
      <c r="AB316" s="36">
        <f ca="1" t="shared" si="17"/>
        <v>1</v>
      </c>
      <c r="AC316" s="118">
        <f ca="1" t="shared" si="18"/>
        <v>1</v>
      </c>
      <c r="AE316" s="1"/>
      <c r="AG316" s="133">
        <f ca="1">VLOOKUP(F316,'Data Sources'!$L$3:$N$6,3,0)</f>
        <v>5</v>
      </c>
      <c r="AH316" s="134">
        <f ca="1">VLOOKUP(F316,'Data Sources'!$L$3:$O$6,4,0)</f>
        <v>1.9</v>
      </c>
      <c r="AI316" s="135">
        <f ca="1" t="shared" si="1305"/>
        <v>3.1</v>
      </c>
      <c r="AK316" s="1"/>
      <c r="AU316" s="1"/>
      <c r="AZ316" s="153"/>
      <c r="BA316" s="29"/>
      <c r="BB316" s="1"/>
      <c r="BG316" s="153"/>
      <c r="BH316" s="29"/>
      <c r="BI316" s="1"/>
      <c r="BN316" s="153"/>
      <c r="BO316" s="29"/>
      <c r="BP316" s="1"/>
    </row>
    <row r="317" ht="14.25" customHeight="1" spans="1:68">
      <c r="A317" s="48">
        <f t="shared" si="21"/>
        <v>307</v>
      </c>
      <c r="B317" s="49">
        <f ca="1" t="shared" si="7"/>
        <v>0.00698989431102071</v>
      </c>
      <c r="C317" s="49">
        <f ca="1">VLOOKUP(B317,'Data Sources'!$C:$E,3)</f>
        <v>1</v>
      </c>
      <c r="D317" s="59">
        <f ca="1" t="shared" si="8"/>
        <v>512</v>
      </c>
      <c r="E317" s="49">
        <f ca="1" t="shared" si="9"/>
        <v>0.882699688738845</v>
      </c>
      <c r="F317" s="49" t="str">
        <f ca="1">VLOOKUP(E317,'Data Sources'!$J$4:$O$6,3)</f>
        <v>Blended Drink</v>
      </c>
      <c r="G317" s="49">
        <f ca="1">VLOOKUP(E317,'Data Sources'!$J$4:$O$6,4)</f>
        <v>8</v>
      </c>
      <c r="H317" s="54">
        <f ca="1" t="shared" si="10"/>
        <v>3</v>
      </c>
      <c r="I317" s="54">
        <f ca="1" t="shared" ref="I317:K317" si="1551">IF($H317=I$9,MAX(L316,$D317),L316)</f>
        <v>524</v>
      </c>
      <c r="J317" s="54">
        <f ca="1" t="shared" si="1551"/>
        <v>523</v>
      </c>
      <c r="K317" s="54">
        <f ca="1" t="shared" si="1551"/>
        <v>517</v>
      </c>
      <c r="L317" s="48">
        <f ca="1" t="shared" ref="L317:N317" si="1552">IF($H317=L$9,I317+$G317,L316)</f>
        <v>524</v>
      </c>
      <c r="M317" s="48">
        <f ca="1" t="shared" si="1552"/>
        <v>523</v>
      </c>
      <c r="N317" s="48">
        <f ca="1" t="shared" si="1552"/>
        <v>525</v>
      </c>
      <c r="O317" s="79">
        <f ca="1" t="shared" ref="O317:Q317" si="1553">+IF($H317=O$9,L317-$D317,0)</f>
        <v>0</v>
      </c>
      <c r="P317" s="79">
        <f ca="1" t="shared" si="1553"/>
        <v>0</v>
      </c>
      <c r="Q317" s="79">
        <f ca="1" t="shared" si="1553"/>
        <v>13</v>
      </c>
      <c r="R317" s="48">
        <f ca="1" t="shared" ref="R317:T317" si="1554">+IF($H317=R$9,MAX(0,L317-$D317),0)*$AA317</f>
        <v>0</v>
      </c>
      <c r="S317" s="48">
        <f ca="1" t="shared" si="1554"/>
        <v>0</v>
      </c>
      <c r="T317" s="48">
        <f ca="1" t="shared" si="1554"/>
        <v>13</v>
      </c>
      <c r="U317" s="48">
        <f ca="1" t="shared" ref="U317:W317" si="1555">IF($H317=U$9,MAX(I317-L316,0),0)*$AA317</f>
        <v>0</v>
      </c>
      <c r="V317" s="48">
        <f ca="1" t="shared" si="1555"/>
        <v>0</v>
      </c>
      <c r="W317" s="48">
        <f ca="1" t="shared" si="1555"/>
        <v>0</v>
      </c>
      <c r="Y317" s="1"/>
      <c r="AA317" s="119">
        <f ca="1" t="shared" si="16"/>
        <v>1</v>
      </c>
      <c r="AB317" s="36">
        <f ca="1" t="shared" si="17"/>
        <v>3</v>
      </c>
      <c r="AC317" s="118">
        <f ca="1" t="shared" si="18"/>
        <v>1</v>
      </c>
      <c r="AE317" s="1"/>
      <c r="AG317" s="133">
        <f ca="1">VLOOKUP(F317,'Data Sources'!$L$3:$N$6,3,0)</f>
        <v>5</v>
      </c>
      <c r="AH317" s="134">
        <f ca="1">VLOOKUP(F317,'Data Sources'!$L$3:$O$6,4,0)</f>
        <v>1.9</v>
      </c>
      <c r="AI317" s="135">
        <f ca="1" t="shared" si="1305"/>
        <v>3.1</v>
      </c>
      <c r="AK317" s="1"/>
      <c r="AU317" s="1"/>
      <c r="AZ317" s="153"/>
      <c r="BA317" s="29"/>
      <c r="BB317" s="1"/>
      <c r="BG317" s="153"/>
      <c r="BH317" s="29"/>
      <c r="BI317" s="1"/>
      <c r="BN317" s="153"/>
      <c r="BO317" s="29"/>
      <c r="BP317" s="1"/>
    </row>
    <row r="318" ht="14.25" customHeight="1" spans="1:68">
      <c r="A318" s="55">
        <f t="shared" si="21"/>
        <v>308</v>
      </c>
      <c r="B318" s="56">
        <f ca="1" t="shared" si="7"/>
        <v>0.17937301929851</v>
      </c>
      <c r="C318" s="56">
        <f ca="1">VLOOKUP(B318,'Data Sources'!$C:$E,3)</f>
        <v>1</v>
      </c>
      <c r="D318" s="57">
        <f ca="1" t="shared" si="8"/>
        <v>513</v>
      </c>
      <c r="E318" s="56">
        <f ca="1" t="shared" si="9"/>
        <v>0.508106047205204</v>
      </c>
      <c r="F318" s="56" t="str">
        <f ca="1">VLOOKUP(E318,'Data Sources'!$J$4:$O$6,3)</f>
        <v>Cold Coffee</v>
      </c>
      <c r="G318" s="56">
        <f ca="1">VLOOKUP(E318,'Data Sources'!$J$4:$O$6,4)</f>
        <v>5</v>
      </c>
      <c r="H318" s="58">
        <f ca="1" t="shared" si="10"/>
        <v>2</v>
      </c>
      <c r="I318" s="58">
        <f ca="1" t="shared" ref="I318:K318" si="1556">IF($H318=I$9,MAX(L317,$D318),L317)</f>
        <v>524</v>
      </c>
      <c r="J318" s="58">
        <f ca="1" t="shared" si="1556"/>
        <v>523</v>
      </c>
      <c r="K318" s="58">
        <f ca="1" t="shared" si="1556"/>
        <v>525</v>
      </c>
      <c r="L318" s="48">
        <f ca="1" t="shared" ref="L318:N318" si="1557">IF($H318=L$9,I318+$G318,L317)</f>
        <v>524</v>
      </c>
      <c r="M318" s="48">
        <f ca="1" t="shared" si="1557"/>
        <v>528</v>
      </c>
      <c r="N318" s="48">
        <f ca="1" t="shared" si="1557"/>
        <v>525</v>
      </c>
      <c r="O318" s="79">
        <f ca="1" t="shared" ref="O318:Q318" si="1558">+IF($H318=O$9,L318-$D318,0)</f>
        <v>0</v>
      </c>
      <c r="P318" s="79">
        <f ca="1" t="shared" si="1558"/>
        <v>15</v>
      </c>
      <c r="Q318" s="79">
        <f ca="1" t="shared" si="1558"/>
        <v>0</v>
      </c>
      <c r="R318" s="55">
        <f ca="1" t="shared" ref="R318:T318" si="1559">+IF($H318=R$9,MAX(0,L318-$D318),0)*$AA318</f>
        <v>0</v>
      </c>
      <c r="S318" s="55">
        <f ca="1" t="shared" si="1559"/>
        <v>15</v>
      </c>
      <c r="T318" s="55">
        <f ca="1" t="shared" si="1559"/>
        <v>0</v>
      </c>
      <c r="U318" s="55">
        <f ca="1" t="shared" ref="U318:W318" si="1560">IF($H318=U$9,MAX(I318-L317,0),0)*$AA318</f>
        <v>0</v>
      </c>
      <c r="V318" s="55">
        <f ca="1" t="shared" si="1560"/>
        <v>0</v>
      </c>
      <c r="W318" s="55">
        <f ca="1" t="shared" si="1560"/>
        <v>0</v>
      </c>
      <c r="Y318" s="1"/>
      <c r="AA318" s="119">
        <f ca="1" t="shared" si="16"/>
        <v>1</v>
      </c>
      <c r="AB318" s="36">
        <f ca="1" t="shared" si="17"/>
        <v>2</v>
      </c>
      <c r="AC318" s="118">
        <f ca="1" t="shared" si="18"/>
        <v>1</v>
      </c>
      <c r="AE318" s="1"/>
      <c r="AG318" s="133">
        <f ca="1">VLOOKUP(F318,'Data Sources'!$L$3:$N$6,3,0)</f>
        <v>4</v>
      </c>
      <c r="AH318" s="134">
        <f ca="1">VLOOKUP(F318,'Data Sources'!$L$3:$O$6,4,0)</f>
        <v>1</v>
      </c>
      <c r="AI318" s="135">
        <f ca="1" t="shared" si="1305"/>
        <v>3</v>
      </c>
      <c r="AK318" s="1"/>
      <c r="AU318" s="1"/>
      <c r="AZ318" s="153"/>
      <c r="BA318" s="29"/>
      <c r="BB318" s="1"/>
      <c r="BG318" s="153"/>
      <c r="BH318" s="29"/>
      <c r="BI318" s="1"/>
      <c r="BN318" s="153"/>
      <c r="BO318" s="29"/>
      <c r="BP318" s="1"/>
    </row>
    <row r="319" ht="14.25" customHeight="1" spans="1:68">
      <c r="A319" s="48">
        <f t="shared" si="21"/>
        <v>309</v>
      </c>
      <c r="B319" s="49">
        <f ca="1" t="shared" si="7"/>
        <v>0.652200380218609</v>
      </c>
      <c r="C319" s="49">
        <f ca="1">VLOOKUP(B319,'Data Sources'!$C:$E,3)</f>
        <v>2</v>
      </c>
      <c r="D319" s="59">
        <f ca="1" t="shared" si="8"/>
        <v>515</v>
      </c>
      <c r="E319" s="49">
        <f ca="1" t="shared" si="9"/>
        <v>0.97710811171439</v>
      </c>
      <c r="F319" s="49" t="str">
        <f ca="1">VLOOKUP(E319,'Data Sources'!$J$4:$O$6,3)</f>
        <v>Blended Drink</v>
      </c>
      <c r="G319" s="49">
        <f ca="1">VLOOKUP(E319,'Data Sources'!$J$4:$O$6,4)</f>
        <v>8</v>
      </c>
      <c r="H319" s="54">
        <f ca="1" t="shared" si="10"/>
        <v>1</v>
      </c>
      <c r="I319" s="54">
        <f ca="1" t="shared" ref="I319:K319" si="1561">IF($H319=I$9,MAX(L318,$D319),L318)</f>
        <v>524</v>
      </c>
      <c r="J319" s="54">
        <f ca="1" t="shared" si="1561"/>
        <v>528</v>
      </c>
      <c r="K319" s="54">
        <f ca="1" t="shared" si="1561"/>
        <v>525</v>
      </c>
      <c r="L319" s="48">
        <f ca="1" t="shared" ref="L319:N319" si="1562">IF($H319=L$9,I319+$G319,L318)</f>
        <v>532</v>
      </c>
      <c r="M319" s="48">
        <f ca="1" t="shared" si="1562"/>
        <v>528</v>
      </c>
      <c r="N319" s="48">
        <f ca="1" t="shared" si="1562"/>
        <v>525</v>
      </c>
      <c r="O319" s="79">
        <f ca="1" t="shared" ref="O319:Q319" si="1563">+IF($H319=O$9,L319-$D319,0)</f>
        <v>17</v>
      </c>
      <c r="P319" s="79">
        <f ca="1" t="shared" si="1563"/>
        <v>0</v>
      </c>
      <c r="Q319" s="79">
        <f ca="1" t="shared" si="1563"/>
        <v>0</v>
      </c>
      <c r="R319" s="48">
        <f ca="1" t="shared" ref="R319:T319" si="1564">+IF($H319=R$9,MAX(0,L319-$D319),0)*$AA319</f>
        <v>17</v>
      </c>
      <c r="S319" s="48">
        <f ca="1" t="shared" si="1564"/>
        <v>0</v>
      </c>
      <c r="T319" s="48">
        <f ca="1" t="shared" si="1564"/>
        <v>0</v>
      </c>
      <c r="U319" s="48">
        <f ca="1" t="shared" ref="U319:W319" si="1565">IF($H319=U$9,MAX(I319-L318,0),0)*$AA319</f>
        <v>0</v>
      </c>
      <c r="V319" s="48">
        <f ca="1" t="shared" si="1565"/>
        <v>0</v>
      </c>
      <c r="W319" s="48">
        <f ca="1" t="shared" si="1565"/>
        <v>0</v>
      </c>
      <c r="Y319" s="1"/>
      <c r="AA319" s="119">
        <f ca="1" t="shared" si="16"/>
        <v>1</v>
      </c>
      <c r="AB319" s="36">
        <f ca="1" t="shared" si="17"/>
        <v>1</v>
      </c>
      <c r="AC319" s="118">
        <f ca="1" t="shared" si="18"/>
        <v>1</v>
      </c>
      <c r="AE319" s="1"/>
      <c r="AG319" s="133">
        <f ca="1">VLOOKUP(F319,'Data Sources'!$L$3:$N$6,3,0)</f>
        <v>5</v>
      </c>
      <c r="AH319" s="134">
        <f ca="1">VLOOKUP(F319,'Data Sources'!$L$3:$O$6,4,0)</f>
        <v>1.9</v>
      </c>
      <c r="AI319" s="135">
        <f ca="1" t="shared" si="1305"/>
        <v>3.1</v>
      </c>
      <c r="AK319" s="1"/>
      <c r="AU319" s="1"/>
      <c r="AZ319" s="153"/>
      <c r="BA319" s="29"/>
      <c r="BB319" s="1"/>
      <c r="BG319" s="153"/>
      <c r="BH319" s="29"/>
      <c r="BI319" s="1"/>
      <c r="BN319" s="153"/>
      <c r="BO319" s="29"/>
      <c r="BP319" s="1"/>
    </row>
    <row r="320" ht="14.25" customHeight="1" spans="1:68">
      <c r="A320" s="55">
        <f t="shared" si="21"/>
        <v>310</v>
      </c>
      <c r="B320" s="56">
        <f ca="1" t="shared" si="7"/>
        <v>0.11619684651205</v>
      </c>
      <c r="C320" s="56">
        <f ca="1">VLOOKUP(B320,'Data Sources'!$C:$E,3)</f>
        <v>1</v>
      </c>
      <c r="D320" s="57">
        <f ca="1" t="shared" si="8"/>
        <v>516</v>
      </c>
      <c r="E320" s="56">
        <f ca="1" t="shared" si="9"/>
        <v>0.663891642193613</v>
      </c>
      <c r="F320" s="56" t="str">
        <f ca="1">VLOOKUP(E320,'Data Sources'!$J$4:$O$6,3)</f>
        <v>Cold Coffee</v>
      </c>
      <c r="G320" s="56">
        <f ca="1">VLOOKUP(E320,'Data Sources'!$J$4:$O$6,4)</f>
        <v>5</v>
      </c>
      <c r="H320" s="58">
        <f ca="1" t="shared" si="10"/>
        <v>3</v>
      </c>
      <c r="I320" s="58">
        <f ca="1" t="shared" ref="I320:K320" si="1566">IF($H320=I$9,MAX(L319,$D320),L319)</f>
        <v>532</v>
      </c>
      <c r="J320" s="58">
        <f ca="1" t="shared" si="1566"/>
        <v>528</v>
      </c>
      <c r="K320" s="58">
        <f ca="1" t="shared" si="1566"/>
        <v>525</v>
      </c>
      <c r="L320" s="48">
        <f ca="1" t="shared" ref="L320:N320" si="1567">IF($H320=L$9,I320+$G320,L319)</f>
        <v>532</v>
      </c>
      <c r="M320" s="48">
        <f ca="1" t="shared" si="1567"/>
        <v>528</v>
      </c>
      <c r="N320" s="48">
        <f ca="1" t="shared" si="1567"/>
        <v>530</v>
      </c>
      <c r="O320" s="79">
        <f ca="1" t="shared" ref="O320:Q320" si="1568">+IF($H320=O$9,L320-$D320,0)</f>
        <v>0</v>
      </c>
      <c r="P320" s="79">
        <f ca="1" t="shared" si="1568"/>
        <v>0</v>
      </c>
      <c r="Q320" s="79">
        <f ca="1" t="shared" si="1568"/>
        <v>14</v>
      </c>
      <c r="R320" s="55">
        <f ca="1" t="shared" ref="R320:T320" si="1569">+IF($H320=R$9,MAX(0,L320-$D320),0)*$AA320</f>
        <v>0</v>
      </c>
      <c r="S320" s="55">
        <f ca="1" t="shared" si="1569"/>
        <v>0</v>
      </c>
      <c r="T320" s="55">
        <f ca="1" t="shared" si="1569"/>
        <v>14</v>
      </c>
      <c r="U320" s="55">
        <f ca="1" t="shared" ref="U320:W320" si="1570">IF($H320=U$9,MAX(I320-L319,0),0)*$AA320</f>
        <v>0</v>
      </c>
      <c r="V320" s="55">
        <f ca="1" t="shared" si="1570"/>
        <v>0</v>
      </c>
      <c r="W320" s="55">
        <f ca="1" t="shared" si="1570"/>
        <v>0</v>
      </c>
      <c r="Y320" s="1"/>
      <c r="AA320" s="119">
        <f ca="1" t="shared" si="16"/>
        <v>1</v>
      </c>
      <c r="AB320" s="36">
        <f ca="1" t="shared" si="17"/>
        <v>3</v>
      </c>
      <c r="AC320" s="118">
        <f ca="1" t="shared" si="18"/>
        <v>1</v>
      </c>
      <c r="AE320" s="1"/>
      <c r="AG320" s="133">
        <f ca="1">VLOOKUP(F320,'Data Sources'!$L$3:$N$6,3,0)</f>
        <v>4</v>
      </c>
      <c r="AH320" s="134">
        <f ca="1">VLOOKUP(F320,'Data Sources'!$L$3:$O$6,4,0)</f>
        <v>1</v>
      </c>
      <c r="AI320" s="135">
        <f ca="1" t="shared" si="1305"/>
        <v>3</v>
      </c>
      <c r="AK320" s="1"/>
      <c r="AU320" s="1"/>
      <c r="AZ320" s="153"/>
      <c r="BA320" s="29"/>
      <c r="BB320" s="1"/>
      <c r="BG320" s="153"/>
      <c r="BH320" s="29"/>
      <c r="BI320" s="1"/>
      <c r="BN320" s="153"/>
      <c r="BO320" s="29"/>
      <c r="BP320" s="1"/>
    </row>
    <row r="321" ht="14.25" customHeight="1" spans="1:68">
      <c r="A321" s="48">
        <f t="shared" si="21"/>
        <v>311</v>
      </c>
      <c r="B321" s="49">
        <f ca="1" t="shared" si="7"/>
        <v>0.239581462514684</v>
      </c>
      <c r="C321" s="49">
        <f ca="1">VLOOKUP(B321,'Data Sources'!$C:$E,3)</f>
        <v>1</v>
      </c>
      <c r="D321" s="59">
        <f ca="1" t="shared" si="8"/>
        <v>517</v>
      </c>
      <c r="E321" s="49">
        <f ca="1" t="shared" si="9"/>
        <v>0.456945786755671</v>
      </c>
      <c r="F321" s="49" t="str">
        <f ca="1">VLOOKUP(E321,'Data Sources'!$J$4:$O$6,3)</f>
        <v>Hot Coffee</v>
      </c>
      <c r="G321" s="49">
        <f ca="1">VLOOKUP(E321,'Data Sources'!$J$4:$O$6,4)</f>
        <v>2</v>
      </c>
      <c r="H321" s="54">
        <f ca="1" t="shared" si="10"/>
        <v>2</v>
      </c>
      <c r="I321" s="54">
        <f ca="1" t="shared" ref="I321:K321" si="1571">IF($H321=I$9,MAX(L320,$D321),L320)</f>
        <v>532</v>
      </c>
      <c r="J321" s="54">
        <f ca="1" t="shared" si="1571"/>
        <v>528</v>
      </c>
      <c r="K321" s="54">
        <f ca="1" t="shared" si="1571"/>
        <v>530</v>
      </c>
      <c r="L321" s="48">
        <f ca="1" t="shared" ref="L321:N321" si="1572">IF($H321=L$9,I321+$G321,L320)</f>
        <v>532</v>
      </c>
      <c r="M321" s="48">
        <f ca="1" t="shared" si="1572"/>
        <v>530</v>
      </c>
      <c r="N321" s="48">
        <f ca="1" t="shared" si="1572"/>
        <v>530</v>
      </c>
      <c r="O321" s="79">
        <f ca="1" t="shared" ref="O321:Q321" si="1573">+IF($H321=O$9,L321-$D321,0)</f>
        <v>0</v>
      </c>
      <c r="P321" s="79">
        <f ca="1" t="shared" si="1573"/>
        <v>13</v>
      </c>
      <c r="Q321" s="79">
        <f ca="1" t="shared" si="1573"/>
        <v>0</v>
      </c>
      <c r="R321" s="48">
        <f ca="1" t="shared" ref="R321:T321" si="1574">+IF($H321=R$9,MAX(0,L321-$D321),0)*$AA321</f>
        <v>0</v>
      </c>
      <c r="S321" s="48">
        <f ca="1" t="shared" si="1574"/>
        <v>13</v>
      </c>
      <c r="T321" s="48">
        <f ca="1" t="shared" si="1574"/>
        <v>0</v>
      </c>
      <c r="U321" s="48">
        <f ca="1" t="shared" ref="U321:W321" si="1575">IF($H321=U$9,MAX(I321-L320,0),0)*$AA321</f>
        <v>0</v>
      </c>
      <c r="V321" s="48">
        <f ca="1" t="shared" si="1575"/>
        <v>0</v>
      </c>
      <c r="W321" s="48">
        <f ca="1" t="shared" si="1575"/>
        <v>0</v>
      </c>
      <c r="Y321" s="1"/>
      <c r="AA321" s="119">
        <f ca="1" t="shared" si="16"/>
        <v>1</v>
      </c>
      <c r="AB321" s="36">
        <f ca="1" t="shared" si="17"/>
        <v>2</v>
      </c>
      <c r="AC321" s="118">
        <f ca="1" t="shared" si="18"/>
        <v>1</v>
      </c>
      <c r="AE321" s="1"/>
      <c r="AG321" s="133">
        <f ca="1">VLOOKUP(F321,'Data Sources'!$L$3:$N$6,3,0)</f>
        <v>4</v>
      </c>
      <c r="AH321" s="134">
        <f ca="1">VLOOKUP(F321,'Data Sources'!$L$3:$O$6,4,0)</f>
        <v>1.2</v>
      </c>
      <c r="AI321" s="135">
        <f ca="1" t="shared" si="1305"/>
        <v>2.8</v>
      </c>
      <c r="AK321" s="1"/>
      <c r="AU321" s="1"/>
      <c r="AZ321" s="153"/>
      <c r="BA321" s="29"/>
      <c r="BB321" s="1"/>
      <c r="BG321" s="153"/>
      <c r="BH321" s="29"/>
      <c r="BI321" s="1"/>
      <c r="BN321" s="153"/>
      <c r="BO321" s="29"/>
      <c r="BP321" s="1"/>
    </row>
    <row r="322" ht="14.25" customHeight="1" spans="1:68">
      <c r="A322" s="55">
        <f t="shared" si="21"/>
        <v>312</v>
      </c>
      <c r="B322" s="56">
        <f ca="1" t="shared" si="7"/>
        <v>0.84247351881811</v>
      </c>
      <c r="C322" s="56">
        <f ca="1">VLOOKUP(B322,'Data Sources'!$C:$E,3)</f>
        <v>2</v>
      </c>
      <c r="D322" s="57">
        <f ca="1" t="shared" si="8"/>
        <v>519</v>
      </c>
      <c r="E322" s="56">
        <f ca="1" t="shared" si="9"/>
        <v>0.203942883567076</v>
      </c>
      <c r="F322" s="56" t="str">
        <f ca="1">VLOOKUP(E322,'Data Sources'!$J$4:$O$6,3)</f>
        <v>Hot Coffee</v>
      </c>
      <c r="G322" s="56">
        <f ca="1">VLOOKUP(E322,'Data Sources'!$J$4:$O$6,4)</f>
        <v>2</v>
      </c>
      <c r="H322" s="58">
        <f ca="1" t="shared" si="10"/>
        <v>2</v>
      </c>
      <c r="I322" s="58">
        <f ca="1" t="shared" ref="I322:K322" si="1576">IF($H322=I$9,MAX(L321,$D322),L321)</f>
        <v>532</v>
      </c>
      <c r="J322" s="58">
        <f ca="1" t="shared" si="1576"/>
        <v>530</v>
      </c>
      <c r="K322" s="58">
        <f ca="1" t="shared" si="1576"/>
        <v>530</v>
      </c>
      <c r="L322" s="48">
        <f ca="1" t="shared" ref="L322:N322" si="1577">IF($H322=L$9,I322+$G322,L321)</f>
        <v>532</v>
      </c>
      <c r="M322" s="48">
        <f ca="1" t="shared" si="1577"/>
        <v>532</v>
      </c>
      <c r="N322" s="48">
        <f ca="1" t="shared" si="1577"/>
        <v>530</v>
      </c>
      <c r="O322" s="79">
        <f ca="1" t="shared" ref="O322:Q322" si="1578">+IF($H322=O$9,L322-$D322,0)</f>
        <v>0</v>
      </c>
      <c r="P322" s="79">
        <f ca="1" t="shared" si="1578"/>
        <v>13</v>
      </c>
      <c r="Q322" s="79">
        <f ca="1" t="shared" si="1578"/>
        <v>0</v>
      </c>
      <c r="R322" s="55">
        <f ca="1" t="shared" ref="R322:T322" si="1579">+IF($H322=R$9,MAX(0,L322-$D322),0)*$AA322</f>
        <v>0</v>
      </c>
      <c r="S322" s="55">
        <f ca="1" t="shared" si="1579"/>
        <v>13</v>
      </c>
      <c r="T322" s="55">
        <f ca="1" t="shared" si="1579"/>
        <v>0</v>
      </c>
      <c r="U322" s="55">
        <f ca="1" t="shared" ref="U322:W322" si="1580">IF($H322=U$9,MAX(I322-L321,0),0)*$AA322</f>
        <v>0</v>
      </c>
      <c r="V322" s="55">
        <f ca="1" t="shared" si="1580"/>
        <v>0</v>
      </c>
      <c r="W322" s="55">
        <f ca="1" t="shared" si="1580"/>
        <v>0</v>
      </c>
      <c r="Y322" s="1"/>
      <c r="AA322" s="119">
        <f ca="1" t="shared" si="16"/>
        <v>1</v>
      </c>
      <c r="AB322" s="36">
        <f ca="1" t="shared" si="17"/>
        <v>2</v>
      </c>
      <c r="AC322" s="118">
        <f ca="1" t="shared" si="18"/>
        <v>1</v>
      </c>
      <c r="AE322" s="1"/>
      <c r="AG322" s="133">
        <f ca="1">VLOOKUP(F322,'Data Sources'!$L$3:$N$6,3,0)</f>
        <v>4</v>
      </c>
      <c r="AH322" s="134">
        <f ca="1">VLOOKUP(F322,'Data Sources'!$L$3:$O$6,4,0)</f>
        <v>1.2</v>
      </c>
      <c r="AI322" s="135">
        <f ca="1" t="shared" si="1305"/>
        <v>2.8</v>
      </c>
      <c r="AK322" s="1"/>
      <c r="AU322" s="1"/>
      <c r="AZ322" s="153"/>
      <c r="BA322" s="29"/>
      <c r="BB322" s="1"/>
      <c r="BG322" s="153"/>
      <c r="BH322" s="29"/>
      <c r="BI322" s="1"/>
      <c r="BN322" s="153"/>
      <c r="BO322" s="29"/>
      <c r="BP322" s="1"/>
    </row>
    <row r="323" ht="14.25" customHeight="1" spans="1:68">
      <c r="A323" s="48">
        <f t="shared" si="21"/>
        <v>313</v>
      </c>
      <c r="B323" s="49">
        <f ca="1" t="shared" si="7"/>
        <v>0.157268629822919</v>
      </c>
      <c r="C323" s="49">
        <f ca="1">VLOOKUP(B323,'Data Sources'!$C:$E,3)</f>
        <v>1</v>
      </c>
      <c r="D323" s="59">
        <f ca="1" t="shared" si="8"/>
        <v>520</v>
      </c>
      <c r="E323" s="49">
        <f ca="1" t="shared" si="9"/>
        <v>0.792789489742337</v>
      </c>
      <c r="F323" s="49" t="str">
        <f ca="1">VLOOKUP(E323,'Data Sources'!$J$4:$O$6,3)</f>
        <v>Blended Drink</v>
      </c>
      <c r="G323" s="49">
        <f ca="1">VLOOKUP(E323,'Data Sources'!$J$4:$O$6,4)</f>
        <v>8</v>
      </c>
      <c r="H323" s="54">
        <f ca="1" t="shared" si="10"/>
        <v>3</v>
      </c>
      <c r="I323" s="54">
        <f ca="1" t="shared" ref="I323:K323" si="1581">IF($H323=I$9,MAX(L322,$D323),L322)</f>
        <v>532</v>
      </c>
      <c r="J323" s="54">
        <f ca="1" t="shared" si="1581"/>
        <v>532</v>
      </c>
      <c r="K323" s="54">
        <f ca="1" t="shared" si="1581"/>
        <v>530</v>
      </c>
      <c r="L323" s="48">
        <f ca="1" t="shared" ref="L323:N323" si="1582">IF($H323=L$9,I323+$G323,L322)</f>
        <v>532</v>
      </c>
      <c r="M323" s="48">
        <f ca="1" t="shared" si="1582"/>
        <v>532</v>
      </c>
      <c r="N323" s="48">
        <f ca="1" t="shared" si="1582"/>
        <v>538</v>
      </c>
      <c r="O323" s="79">
        <f ca="1" t="shared" ref="O323:Q323" si="1583">+IF($H323=O$9,L323-$D323,0)</f>
        <v>0</v>
      </c>
      <c r="P323" s="79">
        <f ca="1" t="shared" si="1583"/>
        <v>0</v>
      </c>
      <c r="Q323" s="79">
        <f ca="1" t="shared" si="1583"/>
        <v>18</v>
      </c>
      <c r="R323" s="48">
        <f ca="1" t="shared" ref="R323:T323" si="1584">+IF($H323=R$9,MAX(0,L323-$D323),0)*$AA323</f>
        <v>0</v>
      </c>
      <c r="S323" s="48">
        <f ca="1" t="shared" si="1584"/>
        <v>0</v>
      </c>
      <c r="T323" s="48">
        <f ca="1" t="shared" si="1584"/>
        <v>18</v>
      </c>
      <c r="U323" s="48">
        <f ca="1" t="shared" ref="U323:W323" si="1585">IF($H323=U$9,MAX(I323-L322,0),0)*$AA323</f>
        <v>0</v>
      </c>
      <c r="V323" s="48">
        <f ca="1" t="shared" si="1585"/>
        <v>0</v>
      </c>
      <c r="W323" s="48">
        <f ca="1" t="shared" si="1585"/>
        <v>0</v>
      </c>
      <c r="Y323" s="1"/>
      <c r="AA323" s="119">
        <f ca="1" t="shared" si="16"/>
        <v>1</v>
      </c>
      <c r="AB323" s="36">
        <f ca="1" t="shared" si="17"/>
        <v>3</v>
      </c>
      <c r="AC323" s="118">
        <f ca="1" t="shared" si="18"/>
        <v>1</v>
      </c>
      <c r="AE323" s="1"/>
      <c r="AG323" s="133">
        <f ca="1">VLOOKUP(F323,'Data Sources'!$L$3:$N$6,3,0)</f>
        <v>5</v>
      </c>
      <c r="AH323" s="134">
        <f ca="1">VLOOKUP(F323,'Data Sources'!$L$3:$O$6,4,0)</f>
        <v>1.9</v>
      </c>
      <c r="AI323" s="135">
        <f ca="1" t="shared" si="1305"/>
        <v>3.1</v>
      </c>
      <c r="AK323" s="1"/>
      <c r="AU323" s="1"/>
      <c r="AZ323" s="153"/>
      <c r="BA323" s="29"/>
      <c r="BB323" s="1"/>
      <c r="BG323" s="153"/>
      <c r="BH323" s="29"/>
      <c r="BI323" s="1"/>
      <c r="BN323" s="153"/>
      <c r="BO323" s="29"/>
      <c r="BP323" s="1"/>
    </row>
    <row r="324" ht="14.25" customHeight="1" spans="1:68">
      <c r="A324" s="55">
        <f t="shared" si="21"/>
        <v>314</v>
      </c>
      <c r="B324" s="56">
        <f ca="1" t="shared" si="7"/>
        <v>0.124920322584324</v>
      </c>
      <c r="C324" s="56">
        <f ca="1">VLOOKUP(B324,'Data Sources'!$C:$E,3)</f>
        <v>1</v>
      </c>
      <c r="D324" s="57">
        <f ca="1" t="shared" si="8"/>
        <v>521</v>
      </c>
      <c r="E324" s="56">
        <f ca="1" t="shared" si="9"/>
        <v>0.155998293614835</v>
      </c>
      <c r="F324" s="56" t="str">
        <f ca="1">VLOOKUP(E324,'Data Sources'!$J$4:$O$6,3)</f>
        <v>Hot Coffee</v>
      </c>
      <c r="G324" s="56">
        <f ca="1">VLOOKUP(E324,'Data Sources'!$J$4:$O$6,4)</f>
        <v>2</v>
      </c>
      <c r="H324" s="58">
        <f ca="1" t="shared" si="10"/>
        <v>1</v>
      </c>
      <c r="I324" s="58">
        <f ca="1" t="shared" ref="I324:K324" si="1586">IF($H324=I$9,MAX(L323,$D324),L323)</f>
        <v>532</v>
      </c>
      <c r="J324" s="58">
        <f ca="1" t="shared" si="1586"/>
        <v>532</v>
      </c>
      <c r="K324" s="58">
        <f ca="1" t="shared" si="1586"/>
        <v>538</v>
      </c>
      <c r="L324" s="48">
        <f ca="1" t="shared" ref="L324:N324" si="1587">IF($H324=L$9,I324+$G324,L323)</f>
        <v>534</v>
      </c>
      <c r="M324" s="48">
        <f ca="1" t="shared" si="1587"/>
        <v>532</v>
      </c>
      <c r="N324" s="48">
        <f ca="1" t="shared" si="1587"/>
        <v>538</v>
      </c>
      <c r="O324" s="79">
        <f ca="1" t="shared" ref="O324:Q324" si="1588">+IF($H324=O$9,L324-$D324,0)</f>
        <v>13</v>
      </c>
      <c r="P324" s="79">
        <f ca="1" t="shared" si="1588"/>
        <v>0</v>
      </c>
      <c r="Q324" s="79">
        <f ca="1" t="shared" si="1588"/>
        <v>0</v>
      </c>
      <c r="R324" s="55">
        <f ca="1" t="shared" ref="R324:T324" si="1589">+IF($H324=R$9,MAX(0,L324-$D324),0)*$AA324</f>
        <v>13</v>
      </c>
      <c r="S324" s="55">
        <f ca="1" t="shared" si="1589"/>
        <v>0</v>
      </c>
      <c r="T324" s="55">
        <f ca="1" t="shared" si="1589"/>
        <v>0</v>
      </c>
      <c r="U324" s="55">
        <f ca="1" t="shared" ref="U324:W324" si="1590">IF($H324=U$9,MAX(I324-L323,0),0)*$AA324</f>
        <v>0</v>
      </c>
      <c r="V324" s="55">
        <f ca="1" t="shared" si="1590"/>
        <v>0</v>
      </c>
      <c r="W324" s="55">
        <f ca="1" t="shared" si="1590"/>
        <v>0</v>
      </c>
      <c r="Y324" s="1"/>
      <c r="AA324" s="119">
        <f ca="1" t="shared" si="16"/>
        <v>1</v>
      </c>
      <c r="AB324" s="36">
        <f ca="1" t="shared" si="17"/>
        <v>1</v>
      </c>
      <c r="AC324" s="118">
        <f ca="1" t="shared" si="18"/>
        <v>1</v>
      </c>
      <c r="AE324" s="1"/>
      <c r="AG324" s="133">
        <f ca="1">VLOOKUP(F324,'Data Sources'!$L$3:$N$6,3,0)</f>
        <v>4</v>
      </c>
      <c r="AH324" s="134">
        <f ca="1">VLOOKUP(F324,'Data Sources'!$L$3:$O$6,4,0)</f>
        <v>1.2</v>
      </c>
      <c r="AI324" s="135">
        <f ca="1" t="shared" si="1305"/>
        <v>2.8</v>
      </c>
      <c r="AK324" s="1"/>
      <c r="AU324" s="1"/>
      <c r="AZ324" s="153"/>
      <c r="BA324" s="29"/>
      <c r="BB324" s="1"/>
      <c r="BG324" s="153"/>
      <c r="BH324" s="29"/>
      <c r="BI324" s="1"/>
      <c r="BN324" s="153"/>
      <c r="BO324" s="29"/>
      <c r="BP324" s="1"/>
    </row>
    <row r="325" ht="14.25" customHeight="1" spans="1:68">
      <c r="A325" s="48">
        <f t="shared" si="21"/>
        <v>315</v>
      </c>
      <c r="B325" s="49">
        <f ca="1" t="shared" si="7"/>
        <v>0.273139738102395</v>
      </c>
      <c r="C325" s="49">
        <f ca="1">VLOOKUP(B325,'Data Sources'!$C:$E,3)</f>
        <v>1</v>
      </c>
      <c r="D325" s="59">
        <f ca="1" t="shared" si="8"/>
        <v>522</v>
      </c>
      <c r="E325" s="49">
        <f ca="1" t="shared" si="9"/>
        <v>0.181399806022112</v>
      </c>
      <c r="F325" s="49" t="str">
        <f ca="1">VLOOKUP(E325,'Data Sources'!$J$4:$O$6,3)</f>
        <v>Hot Coffee</v>
      </c>
      <c r="G325" s="49">
        <f ca="1">VLOOKUP(E325,'Data Sources'!$J$4:$O$6,4)</f>
        <v>2</v>
      </c>
      <c r="H325" s="54">
        <f ca="1" t="shared" si="10"/>
        <v>2</v>
      </c>
      <c r="I325" s="54">
        <f ca="1" t="shared" ref="I325:K325" si="1591">IF($H325=I$9,MAX(L324,$D325),L324)</f>
        <v>534</v>
      </c>
      <c r="J325" s="54">
        <f ca="1" t="shared" si="1591"/>
        <v>532</v>
      </c>
      <c r="K325" s="54">
        <f ca="1" t="shared" si="1591"/>
        <v>538</v>
      </c>
      <c r="L325" s="48">
        <f ca="1" t="shared" ref="L325:N325" si="1592">IF($H325=L$9,I325+$G325,L324)</f>
        <v>534</v>
      </c>
      <c r="M325" s="48">
        <f ca="1" t="shared" si="1592"/>
        <v>534</v>
      </c>
      <c r="N325" s="48">
        <f ca="1" t="shared" si="1592"/>
        <v>538</v>
      </c>
      <c r="O325" s="79">
        <f ca="1" t="shared" ref="O325:Q325" si="1593">+IF($H325=O$9,L325-$D325,0)</f>
        <v>0</v>
      </c>
      <c r="P325" s="79">
        <f ca="1" t="shared" si="1593"/>
        <v>12</v>
      </c>
      <c r="Q325" s="79">
        <f ca="1" t="shared" si="1593"/>
        <v>0</v>
      </c>
      <c r="R325" s="48">
        <f ca="1" t="shared" ref="R325:T325" si="1594">+IF($H325=R$9,MAX(0,L325-$D325),0)*$AA325</f>
        <v>0</v>
      </c>
      <c r="S325" s="48">
        <f ca="1" t="shared" si="1594"/>
        <v>12</v>
      </c>
      <c r="T325" s="48">
        <f ca="1" t="shared" si="1594"/>
        <v>0</v>
      </c>
      <c r="U325" s="48">
        <f ca="1" t="shared" ref="U325:W325" si="1595">IF($H325=U$9,MAX(I325-L324,0),0)*$AA325</f>
        <v>0</v>
      </c>
      <c r="V325" s="48">
        <f ca="1" t="shared" si="1595"/>
        <v>0</v>
      </c>
      <c r="W325" s="48">
        <f ca="1" t="shared" si="1595"/>
        <v>0</v>
      </c>
      <c r="Y325" s="1"/>
      <c r="AA325" s="119">
        <f ca="1" t="shared" si="16"/>
        <v>1</v>
      </c>
      <c r="AB325" s="36">
        <f ca="1" t="shared" si="17"/>
        <v>2</v>
      </c>
      <c r="AC325" s="118">
        <f ca="1" t="shared" si="18"/>
        <v>1</v>
      </c>
      <c r="AE325" s="1"/>
      <c r="AG325" s="133">
        <f ca="1">VLOOKUP(F325,'Data Sources'!$L$3:$N$6,3,0)</f>
        <v>4</v>
      </c>
      <c r="AH325" s="134">
        <f ca="1">VLOOKUP(F325,'Data Sources'!$L$3:$O$6,4,0)</f>
        <v>1.2</v>
      </c>
      <c r="AI325" s="135">
        <f ca="1" t="shared" si="1305"/>
        <v>2.8</v>
      </c>
      <c r="AK325" s="1"/>
      <c r="AU325" s="1"/>
      <c r="AZ325" s="153"/>
      <c r="BA325" s="29"/>
      <c r="BB325" s="1"/>
      <c r="BG325" s="153"/>
      <c r="BH325" s="29"/>
      <c r="BI325" s="1"/>
      <c r="BN325" s="153"/>
      <c r="BO325" s="29"/>
      <c r="BP325" s="1"/>
    </row>
    <row r="326" ht="14.25" customHeight="1" spans="1:68">
      <c r="A326" s="55">
        <f t="shared" si="21"/>
        <v>316</v>
      </c>
      <c r="B326" s="56">
        <f ca="1" t="shared" si="7"/>
        <v>0.735513816942043</v>
      </c>
      <c r="C326" s="56">
        <f ca="1">VLOOKUP(B326,'Data Sources'!$C:$E,3)</f>
        <v>2</v>
      </c>
      <c r="D326" s="57">
        <f ca="1" t="shared" si="8"/>
        <v>524</v>
      </c>
      <c r="E326" s="56">
        <f ca="1" t="shared" si="9"/>
        <v>0.498923052365552</v>
      </c>
      <c r="F326" s="56" t="str">
        <f ca="1">VLOOKUP(E326,'Data Sources'!$J$4:$O$6,3)</f>
        <v>Hot Coffee</v>
      </c>
      <c r="G326" s="56">
        <f ca="1">VLOOKUP(E326,'Data Sources'!$J$4:$O$6,4)</f>
        <v>2</v>
      </c>
      <c r="H326" s="58">
        <f ca="1" t="shared" si="10"/>
        <v>1</v>
      </c>
      <c r="I326" s="58">
        <f ca="1" t="shared" ref="I326:K326" si="1596">IF($H326=I$9,MAX(L325,$D326),L325)</f>
        <v>534</v>
      </c>
      <c r="J326" s="58">
        <f ca="1" t="shared" si="1596"/>
        <v>534</v>
      </c>
      <c r="K326" s="58">
        <f ca="1" t="shared" si="1596"/>
        <v>538</v>
      </c>
      <c r="L326" s="48">
        <f ca="1" t="shared" ref="L326:N326" si="1597">IF($H326=L$9,I326+$G326,L325)</f>
        <v>536</v>
      </c>
      <c r="M326" s="48">
        <f ca="1" t="shared" si="1597"/>
        <v>534</v>
      </c>
      <c r="N326" s="48">
        <f ca="1" t="shared" si="1597"/>
        <v>538</v>
      </c>
      <c r="O326" s="79">
        <f ca="1" t="shared" ref="O326:Q326" si="1598">+IF($H326=O$9,L326-$D326,0)</f>
        <v>12</v>
      </c>
      <c r="P326" s="79">
        <f ca="1" t="shared" si="1598"/>
        <v>0</v>
      </c>
      <c r="Q326" s="79">
        <f ca="1" t="shared" si="1598"/>
        <v>0</v>
      </c>
      <c r="R326" s="55">
        <f ca="1" t="shared" ref="R326:T326" si="1599">+IF($H326=R$9,MAX(0,L326-$D326),0)*$AA326</f>
        <v>12</v>
      </c>
      <c r="S326" s="55">
        <f ca="1" t="shared" si="1599"/>
        <v>0</v>
      </c>
      <c r="T326" s="55">
        <f ca="1" t="shared" si="1599"/>
        <v>0</v>
      </c>
      <c r="U326" s="55">
        <f ca="1" t="shared" ref="U326:W326" si="1600">IF($H326=U$9,MAX(I326-L325,0),0)*$AA326</f>
        <v>0</v>
      </c>
      <c r="V326" s="55">
        <f ca="1" t="shared" si="1600"/>
        <v>0</v>
      </c>
      <c r="W326" s="55">
        <f ca="1" t="shared" si="1600"/>
        <v>0</v>
      </c>
      <c r="Y326" s="1"/>
      <c r="AA326" s="119">
        <f ca="1" t="shared" si="16"/>
        <v>1</v>
      </c>
      <c r="AB326" s="36">
        <f ca="1" t="shared" si="17"/>
        <v>1</v>
      </c>
      <c r="AC326" s="118">
        <f ca="1" t="shared" si="18"/>
        <v>1</v>
      </c>
      <c r="AE326" s="1"/>
      <c r="AG326" s="133">
        <f ca="1">VLOOKUP(F326,'Data Sources'!$L$3:$N$6,3,0)</f>
        <v>4</v>
      </c>
      <c r="AH326" s="134">
        <f ca="1">VLOOKUP(F326,'Data Sources'!$L$3:$O$6,4,0)</f>
        <v>1.2</v>
      </c>
      <c r="AI326" s="135">
        <f ca="1" t="shared" si="1305"/>
        <v>2.8</v>
      </c>
      <c r="AK326" s="1"/>
      <c r="AU326" s="1"/>
      <c r="AZ326" s="153"/>
      <c r="BA326" s="29"/>
      <c r="BB326" s="1"/>
      <c r="BG326" s="153"/>
      <c r="BH326" s="29"/>
      <c r="BI326" s="1"/>
      <c r="BN326" s="153"/>
      <c r="BO326" s="29"/>
      <c r="BP326" s="1"/>
    </row>
    <row r="327" ht="14.25" customHeight="1" spans="1:68">
      <c r="A327" s="48">
        <f t="shared" si="21"/>
        <v>317</v>
      </c>
      <c r="B327" s="49">
        <f ca="1" t="shared" si="7"/>
        <v>0.541615386109747</v>
      </c>
      <c r="C327" s="49">
        <f ca="1">VLOOKUP(B327,'Data Sources'!$C:$E,3)</f>
        <v>2</v>
      </c>
      <c r="D327" s="59">
        <f ca="1" t="shared" si="8"/>
        <v>526</v>
      </c>
      <c r="E327" s="49">
        <f ca="1" t="shared" si="9"/>
        <v>0.114009916310204</v>
      </c>
      <c r="F327" s="49" t="str">
        <f ca="1">VLOOKUP(E327,'Data Sources'!$J$4:$O$6,3)</f>
        <v>Hot Coffee</v>
      </c>
      <c r="G327" s="49">
        <f ca="1">VLOOKUP(E327,'Data Sources'!$J$4:$O$6,4)</f>
        <v>2</v>
      </c>
      <c r="H327" s="54">
        <f ca="1" t="shared" si="10"/>
        <v>2</v>
      </c>
      <c r="I327" s="54">
        <f ca="1" t="shared" ref="I327:K327" si="1601">IF($H327=I$9,MAX(L326,$D327),L326)</f>
        <v>536</v>
      </c>
      <c r="J327" s="54">
        <f ca="1" t="shared" si="1601"/>
        <v>534</v>
      </c>
      <c r="K327" s="54">
        <f ca="1" t="shared" si="1601"/>
        <v>538</v>
      </c>
      <c r="L327" s="48">
        <f ca="1" t="shared" ref="L327:N327" si="1602">IF($H327=L$9,I327+$G327,L326)</f>
        <v>536</v>
      </c>
      <c r="M327" s="48">
        <f ca="1" t="shared" si="1602"/>
        <v>536</v>
      </c>
      <c r="N327" s="48">
        <f ca="1" t="shared" si="1602"/>
        <v>538</v>
      </c>
      <c r="O327" s="79">
        <f ca="1" t="shared" ref="O327:Q327" si="1603">+IF($H327=O$9,L327-$D327,0)</f>
        <v>0</v>
      </c>
      <c r="P327" s="79">
        <f ca="1" t="shared" si="1603"/>
        <v>10</v>
      </c>
      <c r="Q327" s="79">
        <f ca="1" t="shared" si="1603"/>
        <v>0</v>
      </c>
      <c r="R327" s="48">
        <f ca="1" t="shared" ref="R327:T327" si="1604">+IF($H327=R$9,MAX(0,L327-$D327),0)*$AA327</f>
        <v>0</v>
      </c>
      <c r="S327" s="48">
        <f ca="1" t="shared" si="1604"/>
        <v>10</v>
      </c>
      <c r="T327" s="48">
        <f ca="1" t="shared" si="1604"/>
        <v>0</v>
      </c>
      <c r="U327" s="48">
        <f ca="1" t="shared" ref="U327:W327" si="1605">IF($H327=U$9,MAX(I327-L326,0),0)*$AA327</f>
        <v>0</v>
      </c>
      <c r="V327" s="48">
        <f ca="1" t="shared" si="1605"/>
        <v>0</v>
      </c>
      <c r="W327" s="48">
        <f ca="1" t="shared" si="1605"/>
        <v>0</v>
      </c>
      <c r="Y327" s="1"/>
      <c r="AA327" s="119">
        <f ca="1" t="shared" si="16"/>
        <v>1</v>
      </c>
      <c r="AB327" s="36">
        <f ca="1" t="shared" si="17"/>
        <v>2</v>
      </c>
      <c r="AC327" s="118">
        <f ca="1" t="shared" si="18"/>
        <v>1</v>
      </c>
      <c r="AE327" s="1"/>
      <c r="AG327" s="133">
        <f ca="1">VLOOKUP(F327,'Data Sources'!$L$3:$N$6,3,0)</f>
        <v>4</v>
      </c>
      <c r="AH327" s="134">
        <f ca="1">VLOOKUP(F327,'Data Sources'!$L$3:$O$6,4,0)</f>
        <v>1.2</v>
      </c>
      <c r="AI327" s="135">
        <f ca="1" t="shared" si="1305"/>
        <v>2.8</v>
      </c>
      <c r="AK327" s="1"/>
      <c r="AU327" s="1"/>
      <c r="AZ327" s="153"/>
      <c r="BA327" s="29"/>
      <c r="BB327" s="1"/>
      <c r="BG327" s="153"/>
      <c r="BH327" s="29"/>
      <c r="BI327" s="1"/>
      <c r="BN327" s="153"/>
      <c r="BO327" s="29"/>
      <c r="BP327" s="1"/>
    </row>
    <row r="328" ht="14.25" customHeight="1" spans="1:68">
      <c r="A328" s="55">
        <f t="shared" si="21"/>
        <v>318</v>
      </c>
      <c r="B328" s="56">
        <f ca="1" t="shared" si="7"/>
        <v>0.0473801675821606</v>
      </c>
      <c r="C328" s="56">
        <f ca="1">VLOOKUP(B328,'Data Sources'!$C:$E,3)</f>
        <v>1</v>
      </c>
      <c r="D328" s="57">
        <f ca="1" t="shared" si="8"/>
        <v>527</v>
      </c>
      <c r="E328" s="56">
        <f ca="1" t="shared" si="9"/>
        <v>0.699660109658128</v>
      </c>
      <c r="F328" s="56" t="str">
        <f ca="1">VLOOKUP(E328,'Data Sources'!$J$4:$O$6,3)</f>
        <v>Cold Coffee</v>
      </c>
      <c r="G328" s="56">
        <f ca="1">VLOOKUP(E328,'Data Sources'!$J$4:$O$6,4)</f>
        <v>5</v>
      </c>
      <c r="H328" s="58">
        <f ca="1" t="shared" si="10"/>
        <v>1</v>
      </c>
      <c r="I328" s="58">
        <f ca="1" t="shared" ref="I328:K328" si="1606">IF($H328=I$9,MAX(L327,$D328),L327)</f>
        <v>536</v>
      </c>
      <c r="J328" s="58">
        <f ca="1" t="shared" si="1606"/>
        <v>536</v>
      </c>
      <c r="K328" s="58">
        <f ca="1" t="shared" si="1606"/>
        <v>538</v>
      </c>
      <c r="L328" s="48">
        <f ca="1" t="shared" ref="L328:N328" si="1607">IF($H328=L$9,I328+$G328,L327)</f>
        <v>541</v>
      </c>
      <c r="M328" s="48">
        <f ca="1" t="shared" si="1607"/>
        <v>536</v>
      </c>
      <c r="N328" s="48">
        <f ca="1" t="shared" si="1607"/>
        <v>538</v>
      </c>
      <c r="O328" s="79">
        <f ca="1" t="shared" ref="O328:Q328" si="1608">+IF($H328=O$9,L328-$D328,0)</f>
        <v>14</v>
      </c>
      <c r="P328" s="79">
        <f ca="1" t="shared" si="1608"/>
        <v>0</v>
      </c>
      <c r="Q328" s="79">
        <f ca="1" t="shared" si="1608"/>
        <v>0</v>
      </c>
      <c r="R328" s="55">
        <f ca="1" t="shared" ref="R328:T328" si="1609">+IF($H328=R$9,MAX(0,L328-$D328),0)*$AA328</f>
        <v>14</v>
      </c>
      <c r="S328" s="55">
        <f ca="1" t="shared" si="1609"/>
        <v>0</v>
      </c>
      <c r="T328" s="55">
        <f ca="1" t="shared" si="1609"/>
        <v>0</v>
      </c>
      <c r="U328" s="55">
        <f ca="1" t="shared" ref="U328:W328" si="1610">IF($H328=U$9,MAX(I328-L327,0),0)*$AA328</f>
        <v>0</v>
      </c>
      <c r="V328" s="55">
        <f ca="1" t="shared" si="1610"/>
        <v>0</v>
      </c>
      <c r="W328" s="55">
        <f ca="1" t="shared" si="1610"/>
        <v>0</v>
      </c>
      <c r="Y328" s="1"/>
      <c r="AA328" s="119">
        <f ca="1" t="shared" si="16"/>
        <v>1</v>
      </c>
      <c r="AB328" s="36">
        <f ca="1" t="shared" si="17"/>
        <v>1</v>
      </c>
      <c r="AC328" s="118">
        <f ca="1" t="shared" si="18"/>
        <v>1</v>
      </c>
      <c r="AE328" s="1"/>
      <c r="AG328" s="133">
        <f ca="1">VLOOKUP(F328,'Data Sources'!$L$3:$N$6,3,0)</f>
        <v>4</v>
      </c>
      <c r="AH328" s="134">
        <f ca="1">VLOOKUP(F328,'Data Sources'!$L$3:$O$6,4,0)</f>
        <v>1</v>
      </c>
      <c r="AI328" s="135">
        <f ca="1" t="shared" si="1305"/>
        <v>3</v>
      </c>
      <c r="AK328" s="1"/>
      <c r="AU328" s="1"/>
      <c r="AZ328" s="153"/>
      <c r="BA328" s="29"/>
      <c r="BB328" s="1"/>
      <c r="BG328" s="153"/>
      <c r="BH328" s="29"/>
      <c r="BI328" s="1"/>
      <c r="BN328" s="153"/>
      <c r="BO328" s="29"/>
      <c r="BP328" s="1"/>
    </row>
    <row r="329" ht="14.25" customHeight="1" spans="1:68">
      <c r="A329" s="48">
        <f t="shared" si="21"/>
        <v>319</v>
      </c>
      <c r="B329" s="49">
        <f ca="1" t="shared" si="7"/>
        <v>0.05165953015091</v>
      </c>
      <c r="C329" s="49">
        <f ca="1">VLOOKUP(B329,'Data Sources'!$C:$E,3)</f>
        <v>1</v>
      </c>
      <c r="D329" s="59">
        <f ca="1" t="shared" si="8"/>
        <v>528</v>
      </c>
      <c r="E329" s="49">
        <f ca="1" t="shared" si="9"/>
        <v>0.335716502307235</v>
      </c>
      <c r="F329" s="49" t="str">
        <f ca="1">VLOOKUP(E329,'Data Sources'!$J$4:$O$6,3)</f>
        <v>Hot Coffee</v>
      </c>
      <c r="G329" s="49">
        <f ca="1">VLOOKUP(E329,'Data Sources'!$J$4:$O$6,4)</f>
        <v>2</v>
      </c>
      <c r="H329" s="54">
        <f ca="1" t="shared" si="10"/>
        <v>2</v>
      </c>
      <c r="I329" s="54">
        <f ca="1" t="shared" ref="I329:K329" si="1611">IF($H329=I$9,MAX(L328,$D329),L328)</f>
        <v>541</v>
      </c>
      <c r="J329" s="54">
        <f ca="1" t="shared" si="1611"/>
        <v>536</v>
      </c>
      <c r="K329" s="54">
        <f ca="1" t="shared" si="1611"/>
        <v>538</v>
      </c>
      <c r="L329" s="48">
        <f ca="1" t="shared" ref="L329:N329" si="1612">IF($H329=L$9,I329+$G329,L328)</f>
        <v>541</v>
      </c>
      <c r="M329" s="48">
        <f ca="1" t="shared" si="1612"/>
        <v>538</v>
      </c>
      <c r="N329" s="48">
        <f ca="1" t="shared" si="1612"/>
        <v>538</v>
      </c>
      <c r="O329" s="79">
        <f ca="1" t="shared" ref="O329:Q329" si="1613">+IF($H329=O$9,L329-$D329,0)</f>
        <v>0</v>
      </c>
      <c r="P329" s="79">
        <f ca="1" t="shared" si="1613"/>
        <v>10</v>
      </c>
      <c r="Q329" s="79">
        <f ca="1" t="shared" si="1613"/>
        <v>0</v>
      </c>
      <c r="R329" s="48">
        <f ca="1" t="shared" ref="R329:T329" si="1614">+IF($H329=R$9,MAX(0,L329-$D329),0)*$AA329</f>
        <v>0</v>
      </c>
      <c r="S329" s="48">
        <f ca="1" t="shared" si="1614"/>
        <v>10</v>
      </c>
      <c r="T329" s="48">
        <f ca="1" t="shared" si="1614"/>
        <v>0</v>
      </c>
      <c r="U329" s="48">
        <f ca="1" t="shared" ref="U329:W329" si="1615">IF($H329=U$9,MAX(I329-L328,0),0)*$AA329</f>
        <v>0</v>
      </c>
      <c r="V329" s="48">
        <f ca="1" t="shared" si="1615"/>
        <v>0</v>
      </c>
      <c r="W329" s="48">
        <f ca="1" t="shared" si="1615"/>
        <v>0</v>
      </c>
      <c r="Y329" s="1"/>
      <c r="AA329" s="119">
        <f ca="1" t="shared" si="16"/>
        <v>1</v>
      </c>
      <c r="AB329" s="36">
        <f ca="1" t="shared" si="17"/>
        <v>2</v>
      </c>
      <c r="AC329" s="118">
        <f ca="1" t="shared" si="18"/>
        <v>1</v>
      </c>
      <c r="AE329" s="1"/>
      <c r="AG329" s="133">
        <f ca="1">VLOOKUP(F329,'Data Sources'!$L$3:$N$6,3,0)</f>
        <v>4</v>
      </c>
      <c r="AH329" s="134">
        <f ca="1">VLOOKUP(F329,'Data Sources'!$L$3:$O$6,4,0)</f>
        <v>1.2</v>
      </c>
      <c r="AI329" s="135">
        <f ca="1" t="shared" si="1305"/>
        <v>2.8</v>
      </c>
      <c r="AK329" s="1"/>
      <c r="AU329" s="1"/>
      <c r="AZ329" s="153"/>
      <c r="BA329" s="29"/>
      <c r="BB329" s="1"/>
      <c r="BG329" s="153"/>
      <c r="BH329" s="29"/>
      <c r="BI329" s="1"/>
      <c r="BN329" s="153"/>
      <c r="BO329" s="29"/>
      <c r="BP329" s="1"/>
    </row>
    <row r="330" ht="14.25" customHeight="1" spans="1:68">
      <c r="A330" s="55">
        <f t="shared" si="21"/>
        <v>320</v>
      </c>
      <c r="B330" s="56">
        <f ca="1" t="shared" si="7"/>
        <v>0.497631604369695</v>
      </c>
      <c r="C330" s="56">
        <f ca="1">VLOOKUP(B330,'Data Sources'!$C:$E,3)</f>
        <v>1</v>
      </c>
      <c r="D330" s="57">
        <f ca="1" t="shared" si="8"/>
        <v>529</v>
      </c>
      <c r="E330" s="56">
        <f ca="1" t="shared" si="9"/>
        <v>0.903274071828706</v>
      </c>
      <c r="F330" s="56" t="str">
        <f ca="1">VLOOKUP(E330,'Data Sources'!$J$4:$O$6,3)</f>
        <v>Blended Drink</v>
      </c>
      <c r="G330" s="56">
        <f ca="1">VLOOKUP(E330,'Data Sources'!$J$4:$O$6,4)</f>
        <v>8</v>
      </c>
      <c r="H330" s="58">
        <f ca="1" t="shared" si="10"/>
        <v>2</v>
      </c>
      <c r="I330" s="58">
        <f ca="1" t="shared" ref="I330:K330" si="1616">IF($H330=I$9,MAX(L329,$D330),L329)</f>
        <v>541</v>
      </c>
      <c r="J330" s="58">
        <f ca="1" t="shared" si="1616"/>
        <v>538</v>
      </c>
      <c r="K330" s="58">
        <f ca="1" t="shared" si="1616"/>
        <v>538</v>
      </c>
      <c r="L330" s="48">
        <f ca="1" t="shared" ref="L330:N330" si="1617">IF($H330=L$9,I330+$G330,L329)</f>
        <v>541</v>
      </c>
      <c r="M330" s="48">
        <f ca="1" t="shared" si="1617"/>
        <v>546</v>
      </c>
      <c r="N330" s="48">
        <f ca="1" t="shared" si="1617"/>
        <v>538</v>
      </c>
      <c r="O330" s="79">
        <f ca="1" t="shared" ref="O330:Q330" si="1618">+IF($H330=O$9,L330-$D330,0)</f>
        <v>0</v>
      </c>
      <c r="P330" s="79">
        <f ca="1" t="shared" si="1618"/>
        <v>17</v>
      </c>
      <c r="Q330" s="79">
        <f ca="1" t="shared" si="1618"/>
        <v>0</v>
      </c>
      <c r="R330" s="55">
        <f ca="1" t="shared" ref="R330:T330" si="1619">+IF($H330=R$9,MAX(0,L330-$D330),0)*$AA330</f>
        <v>0</v>
      </c>
      <c r="S330" s="55">
        <f ca="1" t="shared" si="1619"/>
        <v>17</v>
      </c>
      <c r="T330" s="55">
        <f ca="1" t="shared" si="1619"/>
        <v>0</v>
      </c>
      <c r="U330" s="55">
        <f ca="1" t="shared" ref="U330:W330" si="1620">IF($H330=U$9,MAX(I330-L329,0),0)*$AA330</f>
        <v>0</v>
      </c>
      <c r="V330" s="55">
        <f ca="1" t="shared" si="1620"/>
        <v>0</v>
      </c>
      <c r="W330" s="55">
        <f ca="1" t="shared" si="1620"/>
        <v>0</v>
      </c>
      <c r="Y330" s="1"/>
      <c r="AA330" s="119">
        <f ca="1" t="shared" si="16"/>
        <v>1</v>
      </c>
      <c r="AB330" s="36">
        <f ca="1" t="shared" si="17"/>
        <v>2</v>
      </c>
      <c r="AC330" s="118">
        <f ca="1" t="shared" si="18"/>
        <v>1</v>
      </c>
      <c r="AE330" s="1"/>
      <c r="AG330" s="133">
        <f ca="1">VLOOKUP(F330,'Data Sources'!$L$3:$N$6,3,0)</f>
        <v>5</v>
      </c>
      <c r="AH330" s="134">
        <f ca="1">VLOOKUP(F330,'Data Sources'!$L$3:$O$6,4,0)</f>
        <v>1.9</v>
      </c>
      <c r="AI330" s="135">
        <f ca="1" t="shared" si="1305"/>
        <v>3.1</v>
      </c>
      <c r="AK330" s="1"/>
      <c r="AU330" s="1"/>
      <c r="AZ330" s="153"/>
      <c r="BA330" s="29"/>
      <c r="BB330" s="1"/>
      <c r="BG330" s="153"/>
      <c r="BH330" s="29"/>
      <c r="BI330" s="1"/>
      <c r="BN330" s="153"/>
      <c r="BO330" s="29"/>
      <c r="BP330" s="1"/>
    </row>
    <row r="331" ht="14.25" customHeight="1" spans="1:68">
      <c r="A331" s="48">
        <f t="shared" si="21"/>
        <v>321</v>
      </c>
      <c r="B331" s="49">
        <f ca="1" t="shared" si="7"/>
        <v>0.71150765117675</v>
      </c>
      <c r="C331" s="49">
        <f ca="1">VLOOKUP(B331,'Data Sources'!$C:$E,3)</f>
        <v>2</v>
      </c>
      <c r="D331" s="59">
        <f ca="1" t="shared" si="8"/>
        <v>531</v>
      </c>
      <c r="E331" s="49">
        <f ca="1" t="shared" si="9"/>
        <v>0.140068630693084</v>
      </c>
      <c r="F331" s="49" t="str">
        <f ca="1">VLOOKUP(E331,'Data Sources'!$J$4:$O$6,3)</f>
        <v>Hot Coffee</v>
      </c>
      <c r="G331" s="49">
        <f ca="1">VLOOKUP(E331,'Data Sources'!$J$4:$O$6,4)</f>
        <v>2</v>
      </c>
      <c r="H331" s="54">
        <f ca="1" t="shared" si="10"/>
        <v>3</v>
      </c>
      <c r="I331" s="54">
        <f ca="1" t="shared" ref="I331:K331" si="1621">IF($H331=I$9,MAX(L330,$D331),L330)</f>
        <v>541</v>
      </c>
      <c r="J331" s="54">
        <f ca="1" t="shared" si="1621"/>
        <v>546</v>
      </c>
      <c r="K331" s="54">
        <f ca="1" t="shared" si="1621"/>
        <v>538</v>
      </c>
      <c r="L331" s="48">
        <f ca="1" t="shared" ref="L331:N331" si="1622">IF($H331=L$9,I331+$G331,L330)</f>
        <v>541</v>
      </c>
      <c r="M331" s="48">
        <f ca="1" t="shared" si="1622"/>
        <v>546</v>
      </c>
      <c r="N331" s="48">
        <f ca="1" t="shared" si="1622"/>
        <v>540</v>
      </c>
      <c r="O331" s="79">
        <f ca="1" t="shared" ref="O331:Q331" si="1623">+IF($H331=O$9,L331-$D331,0)</f>
        <v>0</v>
      </c>
      <c r="P331" s="79">
        <f ca="1" t="shared" si="1623"/>
        <v>0</v>
      </c>
      <c r="Q331" s="79">
        <f ca="1" t="shared" si="1623"/>
        <v>9</v>
      </c>
      <c r="R331" s="48">
        <f ca="1" t="shared" ref="R331:T331" si="1624">+IF($H331=R$9,MAX(0,L331-$D331),0)*$AA331</f>
        <v>0</v>
      </c>
      <c r="S331" s="48">
        <f ca="1" t="shared" si="1624"/>
        <v>0</v>
      </c>
      <c r="T331" s="48">
        <f ca="1" t="shared" si="1624"/>
        <v>9</v>
      </c>
      <c r="U331" s="48">
        <f ca="1" t="shared" ref="U331:W331" si="1625">IF($H331=U$9,MAX(I331-L330,0),0)*$AA331</f>
        <v>0</v>
      </c>
      <c r="V331" s="48">
        <f ca="1" t="shared" si="1625"/>
        <v>0</v>
      </c>
      <c r="W331" s="48">
        <f ca="1" t="shared" si="1625"/>
        <v>0</v>
      </c>
      <c r="Y331" s="1"/>
      <c r="AA331" s="119">
        <f ca="1" t="shared" si="16"/>
        <v>1</v>
      </c>
      <c r="AB331" s="36">
        <f ca="1" t="shared" si="17"/>
        <v>3</v>
      </c>
      <c r="AC331" s="118">
        <f ca="1" t="shared" si="18"/>
        <v>1</v>
      </c>
      <c r="AE331" s="1"/>
      <c r="AG331" s="133">
        <f ca="1">VLOOKUP(F331,'Data Sources'!$L$3:$N$6,3,0)</f>
        <v>4</v>
      </c>
      <c r="AH331" s="134">
        <f ca="1">VLOOKUP(F331,'Data Sources'!$L$3:$O$6,4,0)</f>
        <v>1.2</v>
      </c>
      <c r="AI331" s="135">
        <f ca="1" t="shared" ref="AI331:AI394" si="1626">AG331-AH331</f>
        <v>2.8</v>
      </c>
      <c r="AK331" s="1"/>
      <c r="AU331" s="1"/>
      <c r="AZ331" s="153"/>
      <c r="BA331" s="29"/>
      <c r="BB331" s="1"/>
      <c r="BG331" s="153"/>
      <c r="BH331" s="29"/>
      <c r="BI331" s="1"/>
      <c r="BN331" s="153"/>
      <c r="BO331" s="29"/>
      <c r="BP331" s="1"/>
    </row>
    <row r="332" ht="14.25" customHeight="1" spans="1:68">
      <c r="A332" s="55">
        <f t="shared" si="21"/>
        <v>322</v>
      </c>
      <c r="B332" s="56">
        <f ca="1" t="shared" si="7"/>
        <v>0.0188707911980939</v>
      </c>
      <c r="C332" s="56">
        <f ca="1">VLOOKUP(B332,'Data Sources'!$C:$E,3)</f>
        <v>1</v>
      </c>
      <c r="D332" s="57">
        <f ca="1" t="shared" si="8"/>
        <v>532</v>
      </c>
      <c r="E332" s="56">
        <f ca="1" t="shared" si="9"/>
        <v>0.508002432650513</v>
      </c>
      <c r="F332" s="56" t="str">
        <f ca="1">VLOOKUP(E332,'Data Sources'!$J$4:$O$6,3)</f>
        <v>Cold Coffee</v>
      </c>
      <c r="G332" s="56">
        <f ca="1">VLOOKUP(E332,'Data Sources'!$J$4:$O$6,4)</f>
        <v>5</v>
      </c>
      <c r="H332" s="58">
        <f ca="1" t="shared" si="10"/>
        <v>3</v>
      </c>
      <c r="I332" s="58">
        <f ca="1" t="shared" ref="I332:K332" si="1627">IF($H332=I$9,MAX(L331,$D332),L331)</f>
        <v>541</v>
      </c>
      <c r="J332" s="58">
        <f ca="1" t="shared" si="1627"/>
        <v>546</v>
      </c>
      <c r="K332" s="58">
        <f ca="1" t="shared" si="1627"/>
        <v>540</v>
      </c>
      <c r="L332" s="48">
        <f ca="1" t="shared" ref="L332:N332" si="1628">IF($H332=L$9,I332+$G332,L331)</f>
        <v>541</v>
      </c>
      <c r="M332" s="48">
        <f ca="1" t="shared" si="1628"/>
        <v>546</v>
      </c>
      <c r="N332" s="48">
        <f ca="1" t="shared" si="1628"/>
        <v>545</v>
      </c>
      <c r="O332" s="79">
        <f ca="1" t="shared" ref="O332:Q332" si="1629">+IF($H332=O$9,L332-$D332,0)</f>
        <v>0</v>
      </c>
      <c r="P332" s="79">
        <f ca="1" t="shared" si="1629"/>
        <v>0</v>
      </c>
      <c r="Q332" s="79">
        <f ca="1" t="shared" si="1629"/>
        <v>13</v>
      </c>
      <c r="R332" s="55">
        <f ca="1" t="shared" ref="R332:T332" si="1630">+IF($H332=R$9,MAX(0,L332-$D332),0)*$AA332</f>
        <v>0</v>
      </c>
      <c r="S332" s="55">
        <f ca="1" t="shared" si="1630"/>
        <v>0</v>
      </c>
      <c r="T332" s="55">
        <f ca="1" t="shared" si="1630"/>
        <v>13</v>
      </c>
      <c r="U332" s="55">
        <f ca="1" t="shared" ref="U332:W332" si="1631">IF($H332=U$9,MAX(I332-L331,0),0)*$AA332</f>
        <v>0</v>
      </c>
      <c r="V332" s="55">
        <f ca="1" t="shared" si="1631"/>
        <v>0</v>
      </c>
      <c r="W332" s="55">
        <f ca="1" t="shared" si="1631"/>
        <v>0</v>
      </c>
      <c r="Y332" s="1"/>
      <c r="AA332" s="119">
        <f ca="1" t="shared" si="16"/>
        <v>1</v>
      </c>
      <c r="AB332" s="36">
        <f ca="1" t="shared" si="17"/>
        <v>3</v>
      </c>
      <c r="AC332" s="118">
        <f ca="1" t="shared" si="18"/>
        <v>1</v>
      </c>
      <c r="AE332" s="1"/>
      <c r="AG332" s="133">
        <f ca="1">VLOOKUP(F332,'Data Sources'!$L$3:$N$6,3,0)</f>
        <v>4</v>
      </c>
      <c r="AH332" s="134">
        <f ca="1">VLOOKUP(F332,'Data Sources'!$L$3:$O$6,4,0)</f>
        <v>1</v>
      </c>
      <c r="AI332" s="135">
        <f ca="1" t="shared" si="1626"/>
        <v>3</v>
      </c>
      <c r="AK332" s="1"/>
      <c r="AU332" s="1"/>
      <c r="AZ332" s="153"/>
      <c r="BA332" s="29"/>
      <c r="BB332" s="1"/>
      <c r="BG332" s="153"/>
      <c r="BH332" s="29"/>
      <c r="BI332" s="1"/>
      <c r="BN332" s="153"/>
      <c r="BO332" s="29"/>
      <c r="BP332" s="1"/>
    </row>
    <row r="333" ht="14.25" customHeight="1" spans="1:68">
      <c r="A333" s="48">
        <f t="shared" si="21"/>
        <v>323</v>
      </c>
      <c r="B333" s="49">
        <f ca="1" t="shared" si="7"/>
        <v>0.850716053085019</v>
      </c>
      <c r="C333" s="49">
        <f ca="1">VLOOKUP(B333,'Data Sources'!$C:$E,3)</f>
        <v>3</v>
      </c>
      <c r="D333" s="59">
        <f ca="1" t="shared" si="8"/>
        <v>535</v>
      </c>
      <c r="E333" s="49">
        <f ca="1" t="shared" si="9"/>
        <v>0.238817955489536</v>
      </c>
      <c r="F333" s="49" t="str">
        <f ca="1">VLOOKUP(E333,'Data Sources'!$J$4:$O$6,3)</f>
        <v>Hot Coffee</v>
      </c>
      <c r="G333" s="49">
        <f ca="1">VLOOKUP(E333,'Data Sources'!$J$4:$O$6,4)</f>
        <v>2</v>
      </c>
      <c r="H333" s="54">
        <f ca="1" t="shared" si="10"/>
        <v>1</v>
      </c>
      <c r="I333" s="54">
        <f ca="1" t="shared" ref="I333:K333" si="1632">IF($H333=I$9,MAX(L332,$D333),L332)</f>
        <v>541</v>
      </c>
      <c r="J333" s="54">
        <f ca="1" t="shared" si="1632"/>
        <v>546</v>
      </c>
      <c r="K333" s="54">
        <f ca="1" t="shared" si="1632"/>
        <v>545</v>
      </c>
      <c r="L333" s="48">
        <f ca="1" t="shared" ref="L333:N333" si="1633">IF($H333=L$9,I333+$G333,L332)</f>
        <v>543</v>
      </c>
      <c r="M333" s="48">
        <f ca="1" t="shared" si="1633"/>
        <v>546</v>
      </c>
      <c r="N333" s="48">
        <f ca="1" t="shared" si="1633"/>
        <v>545</v>
      </c>
      <c r="O333" s="79">
        <f ca="1" t="shared" ref="O333:Q333" si="1634">+IF($H333=O$9,L333-$D333,0)</f>
        <v>8</v>
      </c>
      <c r="P333" s="79">
        <f ca="1" t="shared" si="1634"/>
        <v>0</v>
      </c>
      <c r="Q333" s="79">
        <f ca="1" t="shared" si="1634"/>
        <v>0</v>
      </c>
      <c r="R333" s="48">
        <f ca="1" t="shared" ref="R333:T333" si="1635">+IF($H333=R$9,MAX(0,L333-$D333),0)*$AA333</f>
        <v>8</v>
      </c>
      <c r="S333" s="48">
        <f ca="1" t="shared" si="1635"/>
        <v>0</v>
      </c>
      <c r="T333" s="48">
        <f ca="1" t="shared" si="1635"/>
        <v>0</v>
      </c>
      <c r="U333" s="48">
        <f ca="1" t="shared" ref="U333:W333" si="1636">IF($H333=U$9,MAX(I333-L332,0),0)*$AA333</f>
        <v>0</v>
      </c>
      <c r="V333" s="48">
        <f ca="1" t="shared" si="1636"/>
        <v>0</v>
      </c>
      <c r="W333" s="48">
        <f ca="1" t="shared" si="1636"/>
        <v>0</v>
      </c>
      <c r="Y333" s="1"/>
      <c r="AA333" s="119">
        <f ca="1" t="shared" si="16"/>
        <v>1</v>
      </c>
      <c r="AB333" s="36">
        <f ca="1" t="shared" si="17"/>
        <v>1</v>
      </c>
      <c r="AC333" s="118">
        <f ca="1" t="shared" si="18"/>
        <v>1</v>
      </c>
      <c r="AE333" s="1"/>
      <c r="AG333" s="133">
        <f ca="1">VLOOKUP(F333,'Data Sources'!$L$3:$N$6,3,0)</f>
        <v>4</v>
      </c>
      <c r="AH333" s="134">
        <f ca="1">VLOOKUP(F333,'Data Sources'!$L$3:$O$6,4,0)</f>
        <v>1.2</v>
      </c>
      <c r="AI333" s="135">
        <f ca="1" t="shared" si="1626"/>
        <v>2.8</v>
      </c>
      <c r="AK333" s="1"/>
      <c r="AU333" s="1"/>
      <c r="AZ333" s="153"/>
      <c r="BA333" s="29"/>
      <c r="BB333" s="1"/>
      <c r="BG333" s="153"/>
      <c r="BH333" s="29"/>
      <c r="BI333" s="1"/>
      <c r="BN333" s="153"/>
      <c r="BO333" s="29"/>
      <c r="BP333" s="1"/>
    </row>
    <row r="334" ht="14.25" customHeight="1" spans="1:68">
      <c r="A334" s="55">
        <f t="shared" si="21"/>
        <v>324</v>
      </c>
      <c r="B334" s="56">
        <f ca="1" t="shared" si="7"/>
        <v>0.485912707732918</v>
      </c>
      <c r="C334" s="56">
        <f ca="1">VLOOKUP(B334,'Data Sources'!$C:$E,3)</f>
        <v>1</v>
      </c>
      <c r="D334" s="57">
        <f ca="1" t="shared" si="8"/>
        <v>536</v>
      </c>
      <c r="E334" s="56">
        <f ca="1" t="shared" si="9"/>
        <v>0.07985762596797</v>
      </c>
      <c r="F334" s="56" t="str">
        <f ca="1">VLOOKUP(E334,'Data Sources'!$J$4:$O$6,3)</f>
        <v>Hot Coffee</v>
      </c>
      <c r="G334" s="56">
        <f ca="1">VLOOKUP(E334,'Data Sources'!$J$4:$O$6,4)</f>
        <v>2</v>
      </c>
      <c r="H334" s="58">
        <f ca="1" t="shared" si="10"/>
        <v>1</v>
      </c>
      <c r="I334" s="58">
        <f ca="1" t="shared" ref="I334:K334" si="1637">IF($H334=I$9,MAX(L333,$D334),L333)</f>
        <v>543</v>
      </c>
      <c r="J334" s="58">
        <f ca="1" t="shared" si="1637"/>
        <v>546</v>
      </c>
      <c r="K334" s="58">
        <f ca="1" t="shared" si="1637"/>
        <v>545</v>
      </c>
      <c r="L334" s="48">
        <f ca="1" t="shared" ref="L334:N334" si="1638">IF($H334=L$9,I334+$G334,L333)</f>
        <v>545</v>
      </c>
      <c r="M334" s="48">
        <f ca="1" t="shared" si="1638"/>
        <v>546</v>
      </c>
      <c r="N334" s="48">
        <f ca="1" t="shared" si="1638"/>
        <v>545</v>
      </c>
      <c r="O334" s="79">
        <f ca="1" t="shared" ref="O334:Q334" si="1639">+IF($H334=O$9,L334-$D334,0)</f>
        <v>9</v>
      </c>
      <c r="P334" s="79">
        <f ca="1" t="shared" si="1639"/>
        <v>0</v>
      </c>
      <c r="Q334" s="79">
        <f ca="1" t="shared" si="1639"/>
        <v>0</v>
      </c>
      <c r="R334" s="55">
        <f ca="1" t="shared" ref="R334:T334" si="1640">+IF($H334=R$9,MAX(0,L334-$D334),0)*$AA334</f>
        <v>9</v>
      </c>
      <c r="S334" s="55">
        <f ca="1" t="shared" si="1640"/>
        <v>0</v>
      </c>
      <c r="T334" s="55">
        <f ca="1" t="shared" si="1640"/>
        <v>0</v>
      </c>
      <c r="U334" s="55">
        <f ca="1" t="shared" ref="U334:W334" si="1641">IF($H334=U$9,MAX(I334-L333,0),0)*$AA334</f>
        <v>0</v>
      </c>
      <c r="V334" s="55">
        <f ca="1" t="shared" si="1641"/>
        <v>0</v>
      </c>
      <c r="W334" s="55">
        <f ca="1" t="shared" si="1641"/>
        <v>0</v>
      </c>
      <c r="Y334" s="1"/>
      <c r="AA334" s="119">
        <f ca="1" t="shared" si="16"/>
        <v>1</v>
      </c>
      <c r="AB334" s="36">
        <f ca="1" t="shared" si="17"/>
        <v>1</v>
      </c>
      <c r="AC334" s="118">
        <f ca="1" t="shared" si="18"/>
        <v>1</v>
      </c>
      <c r="AE334" s="1"/>
      <c r="AG334" s="133">
        <f ca="1">VLOOKUP(F334,'Data Sources'!$L$3:$N$6,3,0)</f>
        <v>4</v>
      </c>
      <c r="AH334" s="134">
        <f ca="1">VLOOKUP(F334,'Data Sources'!$L$3:$O$6,4,0)</f>
        <v>1.2</v>
      </c>
      <c r="AI334" s="135">
        <f ca="1" t="shared" si="1626"/>
        <v>2.8</v>
      </c>
      <c r="AK334" s="1"/>
      <c r="AU334" s="1"/>
      <c r="AZ334" s="153"/>
      <c r="BA334" s="29"/>
      <c r="BB334" s="1"/>
      <c r="BG334" s="153"/>
      <c r="BH334" s="29"/>
      <c r="BI334" s="1"/>
      <c r="BN334" s="153"/>
      <c r="BO334" s="29"/>
      <c r="BP334" s="1"/>
    </row>
    <row r="335" ht="14.25" customHeight="1" spans="1:68">
      <c r="A335" s="48">
        <f t="shared" si="21"/>
        <v>325</v>
      </c>
      <c r="B335" s="49">
        <f ca="1" t="shared" si="7"/>
        <v>0.791139817776737</v>
      </c>
      <c r="C335" s="49">
        <f ca="1">VLOOKUP(B335,'Data Sources'!$C:$E,3)</f>
        <v>2</v>
      </c>
      <c r="D335" s="59">
        <f ca="1" t="shared" si="8"/>
        <v>538</v>
      </c>
      <c r="E335" s="49">
        <f ca="1" t="shared" si="9"/>
        <v>0.396680074369319</v>
      </c>
      <c r="F335" s="49" t="str">
        <f ca="1">VLOOKUP(E335,'Data Sources'!$J$4:$O$6,3)</f>
        <v>Hot Coffee</v>
      </c>
      <c r="G335" s="49">
        <f ca="1">VLOOKUP(E335,'Data Sources'!$J$4:$O$6,4)</f>
        <v>2</v>
      </c>
      <c r="H335" s="54">
        <f ca="1" t="shared" si="10"/>
        <v>1</v>
      </c>
      <c r="I335" s="54">
        <f ca="1" t="shared" ref="I335:K335" si="1642">IF($H335=I$9,MAX(L334,$D335),L334)</f>
        <v>545</v>
      </c>
      <c r="J335" s="54">
        <f ca="1" t="shared" si="1642"/>
        <v>546</v>
      </c>
      <c r="K335" s="54">
        <f ca="1" t="shared" si="1642"/>
        <v>545</v>
      </c>
      <c r="L335" s="48">
        <f ca="1" t="shared" ref="L335:N335" si="1643">IF($H335=L$9,I335+$G335,L334)</f>
        <v>547</v>
      </c>
      <c r="M335" s="48">
        <f ca="1" t="shared" si="1643"/>
        <v>546</v>
      </c>
      <c r="N335" s="48">
        <f ca="1" t="shared" si="1643"/>
        <v>545</v>
      </c>
      <c r="O335" s="79">
        <f ca="1" t="shared" ref="O335:Q335" si="1644">+IF($H335=O$9,L335-$D335,0)</f>
        <v>9</v>
      </c>
      <c r="P335" s="79">
        <f ca="1" t="shared" si="1644"/>
        <v>0</v>
      </c>
      <c r="Q335" s="79">
        <f ca="1" t="shared" si="1644"/>
        <v>0</v>
      </c>
      <c r="R335" s="48">
        <f ca="1" t="shared" ref="R335:T335" si="1645">+IF($H335=R$9,MAX(0,L335-$D335),0)*$AA335</f>
        <v>9</v>
      </c>
      <c r="S335" s="48">
        <f ca="1" t="shared" si="1645"/>
        <v>0</v>
      </c>
      <c r="T335" s="48">
        <f ca="1" t="shared" si="1645"/>
        <v>0</v>
      </c>
      <c r="U335" s="48">
        <f ca="1" t="shared" ref="U335:W335" si="1646">IF($H335=U$9,MAX(I335-L334,0),0)*$AA335</f>
        <v>0</v>
      </c>
      <c r="V335" s="48">
        <f ca="1" t="shared" si="1646"/>
        <v>0</v>
      </c>
      <c r="W335" s="48">
        <f ca="1" t="shared" si="1646"/>
        <v>0</v>
      </c>
      <c r="Y335" s="1"/>
      <c r="AA335" s="119">
        <f ca="1" t="shared" si="16"/>
        <v>1</v>
      </c>
      <c r="AB335" s="36">
        <f ca="1" t="shared" si="17"/>
        <v>1</v>
      </c>
      <c r="AC335" s="118">
        <f ca="1" t="shared" si="18"/>
        <v>1</v>
      </c>
      <c r="AE335" s="1"/>
      <c r="AG335" s="133">
        <f ca="1">VLOOKUP(F335,'Data Sources'!$L$3:$N$6,3,0)</f>
        <v>4</v>
      </c>
      <c r="AH335" s="134">
        <f ca="1">VLOOKUP(F335,'Data Sources'!$L$3:$O$6,4,0)</f>
        <v>1.2</v>
      </c>
      <c r="AI335" s="135">
        <f ca="1" t="shared" si="1626"/>
        <v>2.8</v>
      </c>
      <c r="AK335" s="1"/>
      <c r="AU335" s="1"/>
      <c r="AZ335" s="153"/>
      <c r="BA335" s="29"/>
      <c r="BB335" s="1"/>
      <c r="BG335" s="153"/>
      <c r="BH335" s="29"/>
      <c r="BI335" s="1"/>
      <c r="BN335" s="153"/>
      <c r="BO335" s="29"/>
      <c r="BP335" s="1"/>
    </row>
    <row r="336" ht="14.25" customHeight="1" spans="1:68">
      <c r="A336" s="55">
        <f t="shared" si="21"/>
        <v>326</v>
      </c>
      <c r="B336" s="56">
        <f ca="1" t="shared" si="7"/>
        <v>0.618871749700593</v>
      </c>
      <c r="C336" s="56">
        <f ca="1">VLOOKUP(B336,'Data Sources'!$C:$E,3)</f>
        <v>2</v>
      </c>
      <c r="D336" s="57">
        <f ca="1" t="shared" si="8"/>
        <v>540</v>
      </c>
      <c r="E336" s="56">
        <f ca="1" t="shared" si="9"/>
        <v>0.769399190774553</v>
      </c>
      <c r="F336" s="56" t="str">
        <f ca="1">VLOOKUP(E336,'Data Sources'!$J$4:$O$6,3)</f>
        <v>Blended Drink</v>
      </c>
      <c r="G336" s="56">
        <f ca="1">VLOOKUP(E336,'Data Sources'!$J$4:$O$6,4)</f>
        <v>8</v>
      </c>
      <c r="H336" s="58">
        <f ca="1" t="shared" si="10"/>
        <v>3</v>
      </c>
      <c r="I336" s="58">
        <f ca="1" t="shared" ref="I336:K336" si="1647">IF($H336=I$9,MAX(L335,$D336),L335)</f>
        <v>547</v>
      </c>
      <c r="J336" s="58">
        <f ca="1" t="shared" si="1647"/>
        <v>546</v>
      </c>
      <c r="K336" s="58">
        <f ca="1" t="shared" si="1647"/>
        <v>545</v>
      </c>
      <c r="L336" s="48">
        <f ca="1" t="shared" ref="L336:N336" si="1648">IF($H336=L$9,I336+$G336,L335)</f>
        <v>547</v>
      </c>
      <c r="M336" s="48">
        <f ca="1" t="shared" si="1648"/>
        <v>546</v>
      </c>
      <c r="N336" s="48">
        <f ca="1" t="shared" si="1648"/>
        <v>553</v>
      </c>
      <c r="O336" s="79">
        <f ca="1" t="shared" ref="O336:Q336" si="1649">+IF($H336=O$9,L336-$D336,0)</f>
        <v>0</v>
      </c>
      <c r="P336" s="79">
        <f ca="1" t="shared" si="1649"/>
        <v>0</v>
      </c>
      <c r="Q336" s="79">
        <f ca="1" t="shared" si="1649"/>
        <v>13</v>
      </c>
      <c r="R336" s="55">
        <f ca="1" t="shared" ref="R336:T336" si="1650">+IF($H336=R$9,MAX(0,L336-$D336),0)*$AA336</f>
        <v>0</v>
      </c>
      <c r="S336" s="55">
        <f ca="1" t="shared" si="1650"/>
        <v>0</v>
      </c>
      <c r="T336" s="55">
        <f ca="1" t="shared" si="1650"/>
        <v>13</v>
      </c>
      <c r="U336" s="55">
        <f ca="1" t="shared" ref="U336:W336" si="1651">IF($H336=U$9,MAX(I336-L335,0),0)*$AA336</f>
        <v>0</v>
      </c>
      <c r="V336" s="55">
        <f ca="1" t="shared" si="1651"/>
        <v>0</v>
      </c>
      <c r="W336" s="55">
        <f ca="1" t="shared" si="1651"/>
        <v>0</v>
      </c>
      <c r="Y336" s="1"/>
      <c r="AA336" s="119">
        <f ca="1" t="shared" si="16"/>
        <v>1</v>
      </c>
      <c r="AB336" s="36">
        <f ca="1" t="shared" si="17"/>
        <v>3</v>
      </c>
      <c r="AC336" s="118">
        <f ca="1" t="shared" si="18"/>
        <v>1</v>
      </c>
      <c r="AE336" s="1"/>
      <c r="AG336" s="133">
        <f ca="1">VLOOKUP(F336,'Data Sources'!$L$3:$N$6,3,0)</f>
        <v>5</v>
      </c>
      <c r="AH336" s="134">
        <f ca="1">VLOOKUP(F336,'Data Sources'!$L$3:$O$6,4,0)</f>
        <v>1.9</v>
      </c>
      <c r="AI336" s="135">
        <f ca="1" t="shared" si="1626"/>
        <v>3.1</v>
      </c>
      <c r="AK336" s="1"/>
      <c r="AU336" s="1"/>
      <c r="AZ336" s="153"/>
      <c r="BA336" s="29"/>
      <c r="BB336" s="1"/>
      <c r="BG336" s="153"/>
      <c r="BH336" s="29"/>
      <c r="BI336" s="1"/>
      <c r="BN336" s="153"/>
      <c r="BO336" s="29"/>
      <c r="BP336" s="1"/>
    </row>
    <row r="337" ht="14.25" customHeight="1" spans="1:68">
      <c r="A337" s="48">
        <f t="shared" si="21"/>
        <v>327</v>
      </c>
      <c r="B337" s="49">
        <f ca="1" t="shared" si="7"/>
        <v>0.577172706452749</v>
      </c>
      <c r="C337" s="49">
        <f ca="1">VLOOKUP(B337,'Data Sources'!$C:$E,3)</f>
        <v>2</v>
      </c>
      <c r="D337" s="59">
        <f ca="1" t="shared" si="8"/>
        <v>542</v>
      </c>
      <c r="E337" s="49">
        <f ca="1" t="shared" si="9"/>
        <v>0.363624116767072</v>
      </c>
      <c r="F337" s="49" t="str">
        <f ca="1">VLOOKUP(E337,'Data Sources'!$J$4:$O$6,3)</f>
        <v>Hot Coffee</v>
      </c>
      <c r="G337" s="49">
        <f ca="1">VLOOKUP(E337,'Data Sources'!$J$4:$O$6,4)</f>
        <v>2</v>
      </c>
      <c r="H337" s="54">
        <f ca="1" t="shared" si="10"/>
        <v>2</v>
      </c>
      <c r="I337" s="54">
        <f ca="1" t="shared" ref="I337:K337" si="1652">IF($H337=I$9,MAX(L336,$D337),L336)</f>
        <v>547</v>
      </c>
      <c r="J337" s="54">
        <f ca="1" t="shared" si="1652"/>
        <v>546</v>
      </c>
      <c r="K337" s="54">
        <f ca="1" t="shared" si="1652"/>
        <v>553</v>
      </c>
      <c r="L337" s="48">
        <f ca="1" t="shared" ref="L337:N337" si="1653">IF($H337=L$9,I337+$G337,L336)</f>
        <v>547</v>
      </c>
      <c r="M337" s="48">
        <f ca="1" t="shared" si="1653"/>
        <v>548</v>
      </c>
      <c r="N337" s="48">
        <f ca="1" t="shared" si="1653"/>
        <v>553</v>
      </c>
      <c r="O337" s="79">
        <f ca="1" t="shared" ref="O337:Q337" si="1654">+IF($H337=O$9,L337-$D337,0)</f>
        <v>0</v>
      </c>
      <c r="P337" s="79">
        <f ca="1" t="shared" si="1654"/>
        <v>6</v>
      </c>
      <c r="Q337" s="79">
        <f ca="1" t="shared" si="1654"/>
        <v>0</v>
      </c>
      <c r="R337" s="48">
        <f ca="1" t="shared" ref="R337:T337" si="1655">+IF($H337=R$9,MAX(0,L337-$D337),0)*$AA337</f>
        <v>0</v>
      </c>
      <c r="S337" s="48">
        <f ca="1" t="shared" si="1655"/>
        <v>6</v>
      </c>
      <c r="T337" s="48">
        <f ca="1" t="shared" si="1655"/>
        <v>0</v>
      </c>
      <c r="U337" s="48">
        <f ca="1" t="shared" ref="U337:W337" si="1656">IF($H337=U$9,MAX(I337-L336,0),0)*$AA337</f>
        <v>0</v>
      </c>
      <c r="V337" s="48">
        <f ca="1" t="shared" si="1656"/>
        <v>0</v>
      </c>
      <c r="W337" s="48">
        <f ca="1" t="shared" si="1656"/>
        <v>0</v>
      </c>
      <c r="Y337" s="1"/>
      <c r="AA337" s="119">
        <f ca="1" t="shared" si="16"/>
        <v>1</v>
      </c>
      <c r="AB337" s="36">
        <f ca="1" t="shared" si="17"/>
        <v>2</v>
      </c>
      <c r="AC337" s="118">
        <f ca="1" t="shared" si="18"/>
        <v>1</v>
      </c>
      <c r="AE337" s="1"/>
      <c r="AG337" s="133">
        <f ca="1">VLOOKUP(F337,'Data Sources'!$L$3:$N$6,3,0)</f>
        <v>4</v>
      </c>
      <c r="AH337" s="134">
        <f ca="1">VLOOKUP(F337,'Data Sources'!$L$3:$O$6,4,0)</f>
        <v>1.2</v>
      </c>
      <c r="AI337" s="135">
        <f ca="1" t="shared" si="1626"/>
        <v>2.8</v>
      </c>
      <c r="AK337" s="1"/>
      <c r="AU337" s="1"/>
      <c r="AZ337" s="153"/>
      <c r="BA337" s="29"/>
      <c r="BB337" s="1"/>
      <c r="BG337" s="153"/>
      <c r="BH337" s="29"/>
      <c r="BI337" s="1"/>
      <c r="BN337" s="153"/>
      <c r="BO337" s="29"/>
      <c r="BP337" s="1"/>
    </row>
    <row r="338" ht="14.25" customHeight="1" spans="1:68">
      <c r="A338" s="55">
        <f t="shared" si="21"/>
        <v>328</v>
      </c>
      <c r="B338" s="56">
        <f ca="1" t="shared" si="7"/>
        <v>0.455017888804237</v>
      </c>
      <c r="C338" s="56">
        <f ca="1">VLOOKUP(B338,'Data Sources'!$C:$E,3)</f>
        <v>1</v>
      </c>
      <c r="D338" s="57">
        <f ca="1" t="shared" si="8"/>
        <v>543</v>
      </c>
      <c r="E338" s="56">
        <f ca="1" t="shared" si="9"/>
        <v>0.89136998123162</v>
      </c>
      <c r="F338" s="56" t="str">
        <f ca="1">VLOOKUP(E338,'Data Sources'!$J$4:$O$6,3)</f>
        <v>Blended Drink</v>
      </c>
      <c r="G338" s="56">
        <f ca="1">VLOOKUP(E338,'Data Sources'!$J$4:$O$6,4)</f>
        <v>8</v>
      </c>
      <c r="H338" s="58">
        <f ca="1" t="shared" si="10"/>
        <v>1</v>
      </c>
      <c r="I338" s="58">
        <f ca="1" t="shared" ref="I338:K338" si="1657">IF($H338=I$9,MAX(L337,$D338),L337)</f>
        <v>547</v>
      </c>
      <c r="J338" s="58">
        <f ca="1" t="shared" si="1657"/>
        <v>548</v>
      </c>
      <c r="K338" s="58">
        <f ca="1" t="shared" si="1657"/>
        <v>553</v>
      </c>
      <c r="L338" s="48">
        <f ca="1" t="shared" ref="L338:N338" si="1658">IF($H338=L$9,I338+$G338,L337)</f>
        <v>555</v>
      </c>
      <c r="M338" s="48">
        <f ca="1" t="shared" si="1658"/>
        <v>548</v>
      </c>
      <c r="N338" s="48">
        <f ca="1" t="shared" si="1658"/>
        <v>553</v>
      </c>
      <c r="O338" s="79">
        <f ca="1" t="shared" ref="O338:Q338" si="1659">+IF($H338=O$9,L338-$D338,0)</f>
        <v>12</v>
      </c>
      <c r="P338" s="79">
        <f ca="1" t="shared" si="1659"/>
        <v>0</v>
      </c>
      <c r="Q338" s="79">
        <f ca="1" t="shared" si="1659"/>
        <v>0</v>
      </c>
      <c r="R338" s="55">
        <f ca="1" t="shared" ref="R338:T338" si="1660">+IF($H338=R$9,MAX(0,L338-$D338),0)*$AA338</f>
        <v>12</v>
      </c>
      <c r="S338" s="55">
        <f ca="1" t="shared" si="1660"/>
        <v>0</v>
      </c>
      <c r="T338" s="55">
        <f ca="1" t="shared" si="1660"/>
        <v>0</v>
      </c>
      <c r="U338" s="55">
        <f ca="1" t="shared" ref="U338:W338" si="1661">IF($H338=U$9,MAX(I338-L337,0),0)*$AA338</f>
        <v>0</v>
      </c>
      <c r="V338" s="55">
        <f ca="1" t="shared" si="1661"/>
        <v>0</v>
      </c>
      <c r="W338" s="55">
        <f ca="1" t="shared" si="1661"/>
        <v>0</v>
      </c>
      <c r="Y338" s="1"/>
      <c r="AA338" s="119">
        <f ca="1" t="shared" si="16"/>
        <v>1</v>
      </c>
      <c r="AB338" s="36">
        <f ca="1" t="shared" si="17"/>
        <v>1</v>
      </c>
      <c r="AC338" s="118">
        <f ca="1" t="shared" si="18"/>
        <v>1</v>
      </c>
      <c r="AE338" s="1"/>
      <c r="AG338" s="133">
        <f ca="1">VLOOKUP(F338,'Data Sources'!$L$3:$N$6,3,0)</f>
        <v>5</v>
      </c>
      <c r="AH338" s="134">
        <f ca="1">VLOOKUP(F338,'Data Sources'!$L$3:$O$6,4,0)</f>
        <v>1.9</v>
      </c>
      <c r="AI338" s="135">
        <f ca="1" t="shared" si="1626"/>
        <v>3.1</v>
      </c>
      <c r="AK338" s="1"/>
      <c r="AU338" s="1"/>
      <c r="AZ338" s="153"/>
      <c r="BA338" s="29"/>
      <c r="BB338" s="1"/>
      <c r="BG338" s="153"/>
      <c r="BH338" s="29"/>
      <c r="BI338" s="1"/>
      <c r="BN338" s="153"/>
      <c r="BO338" s="29"/>
      <c r="BP338" s="1"/>
    </row>
    <row r="339" ht="14.25" customHeight="1" spans="1:68">
      <c r="A339" s="48">
        <f t="shared" si="21"/>
        <v>329</v>
      </c>
      <c r="B339" s="49">
        <f ca="1" t="shared" si="7"/>
        <v>0.311260288660378</v>
      </c>
      <c r="C339" s="49">
        <f ca="1">VLOOKUP(B339,'Data Sources'!$C:$E,3)</f>
        <v>1</v>
      </c>
      <c r="D339" s="59">
        <f ca="1" t="shared" si="8"/>
        <v>544</v>
      </c>
      <c r="E339" s="49">
        <f ca="1" t="shared" si="9"/>
        <v>0.358362285316457</v>
      </c>
      <c r="F339" s="49" t="str">
        <f ca="1">VLOOKUP(E339,'Data Sources'!$J$4:$O$6,3)</f>
        <v>Hot Coffee</v>
      </c>
      <c r="G339" s="49">
        <f ca="1">VLOOKUP(E339,'Data Sources'!$J$4:$O$6,4)</f>
        <v>2</v>
      </c>
      <c r="H339" s="54">
        <f ca="1" t="shared" si="10"/>
        <v>2</v>
      </c>
      <c r="I339" s="54">
        <f ca="1" t="shared" ref="I339:K339" si="1662">IF($H339=I$9,MAX(L338,$D339),L338)</f>
        <v>555</v>
      </c>
      <c r="J339" s="54">
        <f ca="1" t="shared" si="1662"/>
        <v>548</v>
      </c>
      <c r="K339" s="54">
        <f ca="1" t="shared" si="1662"/>
        <v>553</v>
      </c>
      <c r="L339" s="48">
        <f ca="1" t="shared" ref="L339:N339" si="1663">IF($H339=L$9,I339+$G339,L338)</f>
        <v>555</v>
      </c>
      <c r="M339" s="48">
        <f ca="1" t="shared" si="1663"/>
        <v>550</v>
      </c>
      <c r="N339" s="48">
        <f ca="1" t="shared" si="1663"/>
        <v>553</v>
      </c>
      <c r="O339" s="79">
        <f ca="1" t="shared" ref="O339:Q339" si="1664">+IF($H339=O$9,L339-$D339,0)</f>
        <v>0</v>
      </c>
      <c r="P339" s="79">
        <f ca="1" t="shared" si="1664"/>
        <v>6</v>
      </c>
      <c r="Q339" s="79">
        <f ca="1" t="shared" si="1664"/>
        <v>0</v>
      </c>
      <c r="R339" s="48">
        <f ca="1" t="shared" ref="R339:T339" si="1665">+IF($H339=R$9,MAX(0,L339-$D339),0)*$AA339</f>
        <v>0</v>
      </c>
      <c r="S339" s="48">
        <f ca="1" t="shared" si="1665"/>
        <v>6</v>
      </c>
      <c r="T339" s="48">
        <f ca="1" t="shared" si="1665"/>
        <v>0</v>
      </c>
      <c r="U339" s="48">
        <f ca="1" t="shared" ref="U339:W339" si="1666">IF($H339=U$9,MAX(I339-L338,0),0)*$AA339</f>
        <v>0</v>
      </c>
      <c r="V339" s="48">
        <f ca="1" t="shared" si="1666"/>
        <v>0</v>
      </c>
      <c r="W339" s="48">
        <f ca="1" t="shared" si="1666"/>
        <v>0</v>
      </c>
      <c r="Y339" s="1"/>
      <c r="AA339" s="119">
        <f ca="1" t="shared" si="16"/>
        <v>1</v>
      </c>
      <c r="AB339" s="36">
        <f ca="1" t="shared" si="17"/>
        <v>2</v>
      </c>
      <c r="AC339" s="118">
        <f ca="1" t="shared" si="18"/>
        <v>1</v>
      </c>
      <c r="AE339" s="1"/>
      <c r="AG339" s="133">
        <f ca="1">VLOOKUP(F339,'Data Sources'!$L$3:$N$6,3,0)</f>
        <v>4</v>
      </c>
      <c r="AH339" s="134">
        <f ca="1">VLOOKUP(F339,'Data Sources'!$L$3:$O$6,4,0)</f>
        <v>1.2</v>
      </c>
      <c r="AI339" s="135">
        <f ca="1" t="shared" si="1626"/>
        <v>2.8</v>
      </c>
      <c r="AK339" s="1"/>
      <c r="AU339" s="1"/>
      <c r="AZ339" s="153"/>
      <c r="BA339" s="29"/>
      <c r="BB339" s="1"/>
      <c r="BG339" s="153"/>
      <c r="BH339" s="29"/>
      <c r="BI339" s="1"/>
      <c r="BN339" s="153"/>
      <c r="BO339" s="29"/>
      <c r="BP339" s="1"/>
    </row>
    <row r="340" ht="14.25" customHeight="1" spans="1:68">
      <c r="A340" s="55">
        <f t="shared" si="21"/>
        <v>330</v>
      </c>
      <c r="B340" s="56">
        <f ca="1" t="shared" si="7"/>
        <v>0.381179808340207</v>
      </c>
      <c r="C340" s="56">
        <f ca="1">VLOOKUP(B340,'Data Sources'!$C:$E,3)</f>
        <v>1</v>
      </c>
      <c r="D340" s="57">
        <f ca="1" t="shared" si="8"/>
        <v>545</v>
      </c>
      <c r="E340" s="56">
        <f ca="1" t="shared" si="9"/>
        <v>0.48537361519694</v>
      </c>
      <c r="F340" s="56" t="str">
        <f ca="1">VLOOKUP(E340,'Data Sources'!$J$4:$O$6,3)</f>
        <v>Hot Coffee</v>
      </c>
      <c r="G340" s="56">
        <f ca="1">VLOOKUP(E340,'Data Sources'!$J$4:$O$6,4)</f>
        <v>2</v>
      </c>
      <c r="H340" s="58">
        <f ca="1" t="shared" si="10"/>
        <v>2</v>
      </c>
      <c r="I340" s="58">
        <f ca="1" t="shared" ref="I340:K340" si="1667">IF($H340=I$9,MAX(L339,$D340),L339)</f>
        <v>555</v>
      </c>
      <c r="J340" s="58">
        <f ca="1" t="shared" si="1667"/>
        <v>550</v>
      </c>
      <c r="K340" s="58">
        <f ca="1" t="shared" si="1667"/>
        <v>553</v>
      </c>
      <c r="L340" s="48">
        <f ca="1" t="shared" ref="L340:N340" si="1668">IF($H340=L$9,I340+$G340,L339)</f>
        <v>555</v>
      </c>
      <c r="M340" s="48">
        <f ca="1" t="shared" si="1668"/>
        <v>552</v>
      </c>
      <c r="N340" s="48">
        <f ca="1" t="shared" si="1668"/>
        <v>553</v>
      </c>
      <c r="O340" s="79">
        <f ca="1" t="shared" ref="O340:Q340" si="1669">+IF($H340=O$9,L340-$D340,0)</f>
        <v>0</v>
      </c>
      <c r="P340" s="79">
        <f ca="1" t="shared" si="1669"/>
        <v>7</v>
      </c>
      <c r="Q340" s="79">
        <f ca="1" t="shared" si="1669"/>
        <v>0</v>
      </c>
      <c r="R340" s="55">
        <f ca="1" t="shared" ref="R340:T340" si="1670">+IF($H340=R$9,MAX(0,L340-$D340),0)*$AA340</f>
        <v>0</v>
      </c>
      <c r="S340" s="55">
        <f ca="1" t="shared" si="1670"/>
        <v>7</v>
      </c>
      <c r="T340" s="55">
        <f ca="1" t="shared" si="1670"/>
        <v>0</v>
      </c>
      <c r="U340" s="55">
        <f ca="1" t="shared" ref="U340:W340" si="1671">IF($H340=U$9,MAX(I340-L339,0),0)*$AA340</f>
        <v>0</v>
      </c>
      <c r="V340" s="55">
        <f ca="1" t="shared" si="1671"/>
        <v>0</v>
      </c>
      <c r="W340" s="55">
        <f ca="1" t="shared" si="1671"/>
        <v>0</v>
      </c>
      <c r="Y340" s="1"/>
      <c r="AA340" s="119">
        <f ca="1" t="shared" si="16"/>
        <v>1</v>
      </c>
      <c r="AB340" s="36">
        <f ca="1" t="shared" si="17"/>
        <v>2</v>
      </c>
      <c r="AC340" s="118">
        <f ca="1" t="shared" si="18"/>
        <v>1</v>
      </c>
      <c r="AE340" s="1"/>
      <c r="AG340" s="133">
        <f ca="1">VLOOKUP(F340,'Data Sources'!$L$3:$N$6,3,0)</f>
        <v>4</v>
      </c>
      <c r="AH340" s="134">
        <f ca="1">VLOOKUP(F340,'Data Sources'!$L$3:$O$6,4,0)</f>
        <v>1.2</v>
      </c>
      <c r="AI340" s="135">
        <f ca="1" t="shared" si="1626"/>
        <v>2.8</v>
      </c>
      <c r="AK340" s="1"/>
      <c r="AU340" s="1"/>
      <c r="AZ340" s="153"/>
      <c r="BA340" s="29"/>
      <c r="BB340" s="1"/>
      <c r="BG340" s="153"/>
      <c r="BH340" s="29"/>
      <c r="BI340" s="1"/>
      <c r="BN340" s="153"/>
      <c r="BO340" s="29"/>
      <c r="BP340" s="1"/>
    </row>
    <row r="341" ht="14.25" customHeight="1" spans="1:68">
      <c r="A341" s="48">
        <f t="shared" si="21"/>
        <v>331</v>
      </c>
      <c r="B341" s="49">
        <f ca="1" t="shared" si="7"/>
        <v>0.397008422825343</v>
      </c>
      <c r="C341" s="49">
        <f ca="1">VLOOKUP(B341,'Data Sources'!$C:$E,3)</f>
        <v>1</v>
      </c>
      <c r="D341" s="59">
        <f ca="1" t="shared" si="8"/>
        <v>546</v>
      </c>
      <c r="E341" s="49">
        <f ca="1" t="shared" si="9"/>
        <v>0.80589622483921</v>
      </c>
      <c r="F341" s="49" t="str">
        <f ca="1">VLOOKUP(E341,'Data Sources'!$J$4:$O$6,3)</f>
        <v>Blended Drink</v>
      </c>
      <c r="G341" s="49">
        <f ca="1">VLOOKUP(E341,'Data Sources'!$J$4:$O$6,4)</f>
        <v>8</v>
      </c>
      <c r="H341" s="54">
        <f ca="1" t="shared" si="10"/>
        <v>2</v>
      </c>
      <c r="I341" s="54">
        <f ca="1" t="shared" ref="I341:K341" si="1672">IF($H341=I$9,MAX(L340,$D341),L340)</f>
        <v>555</v>
      </c>
      <c r="J341" s="54">
        <f ca="1" t="shared" si="1672"/>
        <v>552</v>
      </c>
      <c r="K341" s="54">
        <f ca="1" t="shared" si="1672"/>
        <v>553</v>
      </c>
      <c r="L341" s="48">
        <f ca="1" t="shared" ref="L341:N341" si="1673">IF($H341=L$9,I341+$G341,L340)</f>
        <v>555</v>
      </c>
      <c r="M341" s="48">
        <f ca="1" t="shared" si="1673"/>
        <v>560</v>
      </c>
      <c r="N341" s="48">
        <f ca="1" t="shared" si="1673"/>
        <v>553</v>
      </c>
      <c r="O341" s="79">
        <f ca="1" t="shared" ref="O341:Q341" si="1674">+IF($H341=O$9,L341-$D341,0)</f>
        <v>0</v>
      </c>
      <c r="P341" s="79">
        <f ca="1" t="shared" si="1674"/>
        <v>14</v>
      </c>
      <c r="Q341" s="79">
        <f ca="1" t="shared" si="1674"/>
        <v>0</v>
      </c>
      <c r="R341" s="48">
        <f ca="1" t="shared" ref="R341:T341" si="1675">+IF($H341=R$9,MAX(0,L341-$D341),0)*$AA341</f>
        <v>0</v>
      </c>
      <c r="S341" s="48">
        <f ca="1" t="shared" si="1675"/>
        <v>14</v>
      </c>
      <c r="T341" s="48">
        <f ca="1" t="shared" si="1675"/>
        <v>0</v>
      </c>
      <c r="U341" s="48">
        <f ca="1" t="shared" ref="U341:W341" si="1676">IF($H341=U$9,MAX(I341-L340,0),0)*$AA341</f>
        <v>0</v>
      </c>
      <c r="V341" s="48">
        <f ca="1" t="shared" si="1676"/>
        <v>0</v>
      </c>
      <c r="W341" s="48">
        <f ca="1" t="shared" si="1676"/>
        <v>0</v>
      </c>
      <c r="Y341" s="1"/>
      <c r="AA341" s="119">
        <f ca="1" t="shared" si="16"/>
        <v>1</v>
      </c>
      <c r="AB341" s="36">
        <f ca="1" t="shared" si="17"/>
        <v>2</v>
      </c>
      <c r="AC341" s="118">
        <f ca="1" t="shared" si="18"/>
        <v>1</v>
      </c>
      <c r="AE341" s="1"/>
      <c r="AG341" s="133">
        <f ca="1">VLOOKUP(F341,'Data Sources'!$L$3:$N$6,3,0)</f>
        <v>5</v>
      </c>
      <c r="AH341" s="134">
        <f ca="1">VLOOKUP(F341,'Data Sources'!$L$3:$O$6,4,0)</f>
        <v>1.9</v>
      </c>
      <c r="AI341" s="135">
        <f ca="1" t="shared" si="1626"/>
        <v>3.1</v>
      </c>
      <c r="AK341" s="1"/>
      <c r="AU341" s="1"/>
      <c r="AZ341" s="153"/>
      <c r="BA341" s="29"/>
      <c r="BB341" s="1"/>
      <c r="BG341" s="153"/>
      <c r="BH341" s="29"/>
      <c r="BI341" s="1"/>
      <c r="BN341" s="153"/>
      <c r="BO341" s="29"/>
      <c r="BP341" s="1"/>
    </row>
    <row r="342" ht="14.25" customHeight="1" spans="1:68">
      <c r="A342" s="55">
        <f t="shared" si="21"/>
        <v>332</v>
      </c>
      <c r="B342" s="56">
        <f ca="1" t="shared" si="7"/>
        <v>0.273293337425775</v>
      </c>
      <c r="C342" s="56">
        <f ca="1">VLOOKUP(B342,'Data Sources'!$C:$E,3)</f>
        <v>1</v>
      </c>
      <c r="D342" s="57">
        <f ca="1" t="shared" si="8"/>
        <v>547</v>
      </c>
      <c r="E342" s="56">
        <f ca="1" t="shared" si="9"/>
        <v>0.121310385611807</v>
      </c>
      <c r="F342" s="56" t="str">
        <f ca="1">VLOOKUP(E342,'Data Sources'!$J$4:$O$6,3)</f>
        <v>Hot Coffee</v>
      </c>
      <c r="G342" s="56">
        <f ca="1">VLOOKUP(E342,'Data Sources'!$J$4:$O$6,4)</f>
        <v>2</v>
      </c>
      <c r="H342" s="58">
        <f ca="1" t="shared" si="10"/>
        <v>3</v>
      </c>
      <c r="I342" s="58">
        <f ca="1" t="shared" ref="I342:K342" si="1677">IF($H342=I$9,MAX(L341,$D342),L341)</f>
        <v>555</v>
      </c>
      <c r="J342" s="58">
        <f ca="1" t="shared" si="1677"/>
        <v>560</v>
      </c>
      <c r="K342" s="58">
        <f ca="1" t="shared" si="1677"/>
        <v>553</v>
      </c>
      <c r="L342" s="48">
        <f ca="1" t="shared" ref="L342:N342" si="1678">IF($H342=L$9,I342+$G342,L341)</f>
        <v>555</v>
      </c>
      <c r="M342" s="48">
        <f ca="1" t="shared" si="1678"/>
        <v>560</v>
      </c>
      <c r="N342" s="48">
        <f ca="1" t="shared" si="1678"/>
        <v>555</v>
      </c>
      <c r="O342" s="79">
        <f ca="1" t="shared" ref="O342:Q342" si="1679">+IF($H342=O$9,L342-$D342,0)</f>
        <v>0</v>
      </c>
      <c r="P342" s="79">
        <f ca="1" t="shared" si="1679"/>
        <v>0</v>
      </c>
      <c r="Q342" s="79">
        <f ca="1" t="shared" si="1679"/>
        <v>8</v>
      </c>
      <c r="R342" s="55">
        <f ca="1" t="shared" ref="R342:T342" si="1680">+IF($H342=R$9,MAX(0,L342-$D342),0)*$AA342</f>
        <v>0</v>
      </c>
      <c r="S342" s="55">
        <f ca="1" t="shared" si="1680"/>
        <v>0</v>
      </c>
      <c r="T342" s="55">
        <f ca="1" t="shared" si="1680"/>
        <v>8</v>
      </c>
      <c r="U342" s="55">
        <f ca="1" t="shared" ref="U342:W342" si="1681">IF($H342=U$9,MAX(I342-L341,0),0)*$AA342</f>
        <v>0</v>
      </c>
      <c r="V342" s="55">
        <f ca="1" t="shared" si="1681"/>
        <v>0</v>
      </c>
      <c r="W342" s="55">
        <f ca="1" t="shared" si="1681"/>
        <v>0</v>
      </c>
      <c r="Y342" s="1"/>
      <c r="AA342" s="119">
        <f ca="1" t="shared" si="16"/>
        <v>1</v>
      </c>
      <c r="AB342" s="36">
        <f ca="1" t="shared" si="17"/>
        <v>3</v>
      </c>
      <c r="AC342" s="118">
        <f ca="1" t="shared" si="18"/>
        <v>1</v>
      </c>
      <c r="AE342" s="1"/>
      <c r="AG342" s="133">
        <f ca="1">VLOOKUP(F342,'Data Sources'!$L$3:$N$6,3,0)</f>
        <v>4</v>
      </c>
      <c r="AH342" s="134">
        <f ca="1">VLOOKUP(F342,'Data Sources'!$L$3:$O$6,4,0)</f>
        <v>1.2</v>
      </c>
      <c r="AI342" s="135">
        <f ca="1" t="shared" si="1626"/>
        <v>2.8</v>
      </c>
      <c r="AK342" s="1"/>
      <c r="AU342" s="1"/>
      <c r="AZ342" s="153"/>
      <c r="BA342" s="29"/>
      <c r="BB342" s="1"/>
      <c r="BG342" s="153"/>
      <c r="BH342" s="29"/>
      <c r="BI342" s="1"/>
      <c r="BN342" s="153"/>
      <c r="BO342" s="29"/>
      <c r="BP342" s="1"/>
    </row>
    <row r="343" ht="14.25" customHeight="1" spans="1:68">
      <c r="A343" s="48">
        <f t="shared" si="21"/>
        <v>333</v>
      </c>
      <c r="B343" s="49">
        <f ca="1" t="shared" si="7"/>
        <v>0.186618508142771</v>
      </c>
      <c r="C343" s="49">
        <f ca="1">VLOOKUP(B343,'Data Sources'!$C:$E,3)</f>
        <v>1</v>
      </c>
      <c r="D343" s="59">
        <f ca="1" t="shared" si="8"/>
        <v>548</v>
      </c>
      <c r="E343" s="49">
        <f ca="1" t="shared" si="9"/>
        <v>0.635258920734246</v>
      </c>
      <c r="F343" s="49" t="str">
        <f ca="1">VLOOKUP(E343,'Data Sources'!$J$4:$O$6,3)</f>
        <v>Cold Coffee</v>
      </c>
      <c r="G343" s="49">
        <f ca="1">VLOOKUP(E343,'Data Sources'!$J$4:$O$6,4)</f>
        <v>5</v>
      </c>
      <c r="H343" s="54">
        <f ca="1" t="shared" si="10"/>
        <v>1</v>
      </c>
      <c r="I343" s="54">
        <f ca="1" t="shared" ref="I343:K343" si="1682">IF($H343=I$9,MAX(L342,$D343),L342)</f>
        <v>555</v>
      </c>
      <c r="J343" s="54">
        <f ca="1" t="shared" si="1682"/>
        <v>560</v>
      </c>
      <c r="K343" s="54">
        <f ca="1" t="shared" si="1682"/>
        <v>555</v>
      </c>
      <c r="L343" s="48">
        <f ca="1" t="shared" ref="L343:N343" si="1683">IF($H343=L$9,I343+$G343,L342)</f>
        <v>560</v>
      </c>
      <c r="M343" s="48">
        <f ca="1" t="shared" si="1683"/>
        <v>560</v>
      </c>
      <c r="N343" s="48">
        <f ca="1" t="shared" si="1683"/>
        <v>555</v>
      </c>
      <c r="O343" s="79">
        <f ca="1" t="shared" ref="O343:Q343" si="1684">+IF($H343=O$9,L343-$D343,0)</f>
        <v>12</v>
      </c>
      <c r="P343" s="79">
        <f ca="1" t="shared" si="1684"/>
        <v>0</v>
      </c>
      <c r="Q343" s="79">
        <f ca="1" t="shared" si="1684"/>
        <v>0</v>
      </c>
      <c r="R343" s="48">
        <f ca="1" t="shared" ref="R343:T343" si="1685">+IF($H343=R$9,MAX(0,L343-$D343),0)*$AA343</f>
        <v>12</v>
      </c>
      <c r="S343" s="48">
        <f ca="1" t="shared" si="1685"/>
        <v>0</v>
      </c>
      <c r="T343" s="48">
        <f ca="1" t="shared" si="1685"/>
        <v>0</v>
      </c>
      <c r="U343" s="48">
        <f ca="1" t="shared" ref="U343:W343" si="1686">IF($H343=U$9,MAX(I343-L342,0),0)*$AA343</f>
        <v>0</v>
      </c>
      <c r="V343" s="48">
        <f ca="1" t="shared" si="1686"/>
        <v>0</v>
      </c>
      <c r="W343" s="48">
        <f ca="1" t="shared" si="1686"/>
        <v>0</v>
      </c>
      <c r="Y343" s="1"/>
      <c r="AA343" s="119">
        <f ca="1" t="shared" si="16"/>
        <v>1</v>
      </c>
      <c r="AB343" s="36">
        <f ca="1" t="shared" si="17"/>
        <v>1</v>
      </c>
      <c r="AC343" s="118">
        <f ca="1" t="shared" si="18"/>
        <v>1</v>
      </c>
      <c r="AE343" s="1"/>
      <c r="AG343" s="133">
        <f ca="1">VLOOKUP(F343,'Data Sources'!$L$3:$N$6,3,0)</f>
        <v>4</v>
      </c>
      <c r="AH343" s="134">
        <f ca="1">VLOOKUP(F343,'Data Sources'!$L$3:$O$6,4,0)</f>
        <v>1</v>
      </c>
      <c r="AI343" s="135">
        <f ca="1" t="shared" si="1626"/>
        <v>3</v>
      </c>
      <c r="AK343" s="1"/>
      <c r="AU343" s="1"/>
      <c r="AZ343" s="153"/>
      <c r="BA343" s="29"/>
      <c r="BB343" s="1"/>
      <c r="BG343" s="153"/>
      <c r="BH343" s="29"/>
      <c r="BI343" s="1"/>
      <c r="BN343" s="153"/>
      <c r="BO343" s="29"/>
      <c r="BP343" s="1"/>
    </row>
    <row r="344" ht="14.25" customHeight="1" spans="1:68">
      <c r="A344" s="55">
        <f t="shared" si="21"/>
        <v>334</v>
      </c>
      <c r="B344" s="56">
        <f ca="1" t="shared" si="7"/>
        <v>0.67723651573218</v>
      </c>
      <c r="C344" s="56">
        <f ca="1">VLOOKUP(B344,'Data Sources'!$C:$E,3)</f>
        <v>2</v>
      </c>
      <c r="D344" s="57">
        <f ca="1" t="shared" si="8"/>
        <v>550</v>
      </c>
      <c r="E344" s="56">
        <f ca="1" t="shared" si="9"/>
        <v>0.904040759274105</v>
      </c>
      <c r="F344" s="56" t="str">
        <f ca="1">VLOOKUP(E344,'Data Sources'!$J$4:$O$6,3)</f>
        <v>Blended Drink</v>
      </c>
      <c r="G344" s="56">
        <f ca="1">VLOOKUP(E344,'Data Sources'!$J$4:$O$6,4)</f>
        <v>8</v>
      </c>
      <c r="H344" s="58">
        <f ca="1" t="shared" si="10"/>
        <v>3</v>
      </c>
      <c r="I344" s="58">
        <f ca="1" t="shared" ref="I344:K344" si="1687">IF($H344=I$9,MAX(L343,$D344),L343)</f>
        <v>560</v>
      </c>
      <c r="J344" s="58">
        <f ca="1" t="shared" si="1687"/>
        <v>560</v>
      </c>
      <c r="K344" s="58">
        <f ca="1" t="shared" si="1687"/>
        <v>555</v>
      </c>
      <c r="L344" s="48">
        <f ca="1" t="shared" ref="L344:N344" si="1688">IF($H344=L$9,I344+$G344,L343)</f>
        <v>560</v>
      </c>
      <c r="M344" s="48">
        <f ca="1" t="shared" si="1688"/>
        <v>560</v>
      </c>
      <c r="N344" s="48">
        <f ca="1" t="shared" si="1688"/>
        <v>563</v>
      </c>
      <c r="O344" s="79">
        <f ca="1" t="shared" ref="O344:Q344" si="1689">+IF($H344=O$9,L344-$D344,0)</f>
        <v>0</v>
      </c>
      <c r="P344" s="79">
        <f ca="1" t="shared" si="1689"/>
        <v>0</v>
      </c>
      <c r="Q344" s="79">
        <f ca="1" t="shared" si="1689"/>
        <v>13</v>
      </c>
      <c r="R344" s="55">
        <f ca="1" t="shared" ref="R344:T344" si="1690">+IF($H344=R$9,MAX(0,L344-$D344),0)*$AA344</f>
        <v>0</v>
      </c>
      <c r="S344" s="55">
        <f ca="1" t="shared" si="1690"/>
        <v>0</v>
      </c>
      <c r="T344" s="55">
        <f ca="1" t="shared" si="1690"/>
        <v>13</v>
      </c>
      <c r="U344" s="55">
        <f ca="1" t="shared" ref="U344:W344" si="1691">IF($H344=U$9,MAX(I344-L343,0),0)*$AA344</f>
        <v>0</v>
      </c>
      <c r="V344" s="55">
        <f ca="1" t="shared" si="1691"/>
        <v>0</v>
      </c>
      <c r="W344" s="55">
        <f ca="1" t="shared" si="1691"/>
        <v>0</v>
      </c>
      <c r="Y344" s="1"/>
      <c r="AA344" s="119">
        <f ca="1" t="shared" si="16"/>
        <v>1</v>
      </c>
      <c r="AB344" s="36">
        <f ca="1" t="shared" si="17"/>
        <v>3</v>
      </c>
      <c r="AC344" s="118">
        <f ca="1" t="shared" si="18"/>
        <v>1</v>
      </c>
      <c r="AE344" s="1"/>
      <c r="AG344" s="133">
        <f ca="1">VLOOKUP(F344,'Data Sources'!$L$3:$N$6,3,0)</f>
        <v>5</v>
      </c>
      <c r="AH344" s="134">
        <f ca="1">VLOOKUP(F344,'Data Sources'!$L$3:$O$6,4,0)</f>
        <v>1.9</v>
      </c>
      <c r="AI344" s="135">
        <f ca="1" t="shared" si="1626"/>
        <v>3.1</v>
      </c>
      <c r="AK344" s="1"/>
      <c r="AU344" s="1"/>
      <c r="AZ344" s="153"/>
      <c r="BA344" s="29"/>
      <c r="BB344" s="1"/>
      <c r="BG344" s="153"/>
      <c r="BH344" s="29"/>
      <c r="BI344" s="1"/>
      <c r="BN344" s="153"/>
      <c r="BO344" s="29"/>
      <c r="BP344" s="1"/>
    </row>
    <row r="345" ht="14.25" customHeight="1" spans="1:68">
      <c r="A345" s="48">
        <f t="shared" si="21"/>
        <v>335</v>
      </c>
      <c r="B345" s="49">
        <f ca="1" t="shared" si="7"/>
        <v>0.708350224415635</v>
      </c>
      <c r="C345" s="49">
        <f ca="1">VLOOKUP(B345,'Data Sources'!$C:$E,3)</f>
        <v>2</v>
      </c>
      <c r="D345" s="59">
        <f ca="1" t="shared" si="8"/>
        <v>552</v>
      </c>
      <c r="E345" s="49">
        <f ca="1" t="shared" si="9"/>
        <v>0.813857855833111</v>
      </c>
      <c r="F345" s="49" t="str">
        <f ca="1">VLOOKUP(E345,'Data Sources'!$J$4:$O$6,3)</f>
        <v>Blended Drink</v>
      </c>
      <c r="G345" s="49">
        <f ca="1">VLOOKUP(E345,'Data Sources'!$J$4:$O$6,4)</f>
        <v>8</v>
      </c>
      <c r="H345" s="54">
        <f ca="1" t="shared" si="10"/>
        <v>1</v>
      </c>
      <c r="I345" s="54">
        <f ca="1" t="shared" ref="I345:K345" si="1692">IF($H345=I$9,MAX(L344,$D345),L344)</f>
        <v>560</v>
      </c>
      <c r="J345" s="54">
        <f ca="1" t="shared" si="1692"/>
        <v>560</v>
      </c>
      <c r="K345" s="54">
        <f ca="1" t="shared" si="1692"/>
        <v>563</v>
      </c>
      <c r="L345" s="48">
        <f ca="1" t="shared" ref="L345:N345" si="1693">IF($H345=L$9,I345+$G345,L344)</f>
        <v>568</v>
      </c>
      <c r="M345" s="48">
        <f ca="1" t="shared" si="1693"/>
        <v>560</v>
      </c>
      <c r="N345" s="48">
        <f ca="1" t="shared" si="1693"/>
        <v>563</v>
      </c>
      <c r="O345" s="79">
        <f ca="1" t="shared" ref="O345:Q345" si="1694">+IF($H345=O$9,L345-$D345,0)</f>
        <v>16</v>
      </c>
      <c r="P345" s="79">
        <f ca="1" t="shared" si="1694"/>
        <v>0</v>
      </c>
      <c r="Q345" s="79">
        <f ca="1" t="shared" si="1694"/>
        <v>0</v>
      </c>
      <c r="R345" s="48">
        <f ca="1" t="shared" ref="R345:T345" si="1695">+IF($H345=R$9,MAX(0,L345-$D345),0)*$AA345</f>
        <v>16</v>
      </c>
      <c r="S345" s="48">
        <f ca="1" t="shared" si="1695"/>
        <v>0</v>
      </c>
      <c r="T345" s="48">
        <f ca="1" t="shared" si="1695"/>
        <v>0</v>
      </c>
      <c r="U345" s="48">
        <f ca="1" t="shared" ref="U345:W345" si="1696">IF($H345=U$9,MAX(I345-L344,0),0)*$AA345</f>
        <v>0</v>
      </c>
      <c r="V345" s="48">
        <f ca="1" t="shared" si="1696"/>
        <v>0</v>
      </c>
      <c r="W345" s="48">
        <f ca="1" t="shared" si="1696"/>
        <v>0</v>
      </c>
      <c r="Y345" s="1"/>
      <c r="AA345" s="119">
        <f ca="1" t="shared" si="16"/>
        <v>1</v>
      </c>
      <c r="AB345" s="36">
        <f ca="1" t="shared" si="17"/>
        <v>1</v>
      </c>
      <c r="AC345" s="118">
        <f ca="1" t="shared" si="18"/>
        <v>1</v>
      </c>
      <c r="AE345" s="1"/>
      <c r="AG345" s="133">
        <f ca="1">VLOOKUP(F345,'Data Sources'!$L$3:$N$6,3,0)</f>
        <v>5</v>
      </c>
      <c r="AH345" s="134">
        <f ca="1">VLOOKUP(F345,'Data Sources'!$L$3:$O$6,4,0)</f>
        <v>1.9</v>
      </c>
      <c r="AI345" s="135">
        <f ca="1" t="shared" si="1626"/>
        <v>3.1</v>
      </c>
      <c r="AK345" s="1"/>
      <c r="AU345" s="1"/>
      <c r="AZ345" s="153"/>
      <c r="BA345" s="29"/>
      <c r="BB345" s="1"/>
      <c r="BG345" s="153"/>
      <c r="BH345" s="29"/>
      <c r="BI345" s="1"/>
      <c r="BN345" s="153"/>
      <c r="BO345" s="29"/>
      <c r="BP345" s="1"/>
    </row>
    <row r="346" ht="14.25" customHeight="1" spans="1:68">
      <c r="A346" s="55">
        <f t="shared" si="21"/>
        <v>336</v>
      </c>
      <c r="B346" s="56">
        <f ca="1" t="shared" si="7"/>
        <v>0.415859782560563</v>
      </c>
      <c r="C346" s="56">
        <f ca="1">VLOOKUP(B346,'Data Sources'!$C:$E,3)</f>
        <v>1</v>
      </c>
      <c r="D346" s="57">
        <f ca="1" t="shared" si="8"/>
        <v>553</v>
      </c>
      <c r="E346" s="56">
        <f ca="1" t="shared" si="9"/>
        <v>0.341471514544409</v>
      </c>
      <c r="F346" s="56" t="str">
        <f ca="1">VLOOKUP(E346,'Data Sources'!$J$4:$O$6,3)</f>
        <v>Hot Coffee</v>
      </c>
      <c r="G346" s="56">
        <f ca="1">VLOOKUP(E346,'Data Sources'!$J$4:$O$6,4)</f>
        <v>2</v>
      </c>
      <c r="H346" s="58">
        <f ca="1" t="shared" si="10"/>
        <v>2</v>
      </c>
      <c r="I346" s="58">
        <f ca="1" t="shared" ref="I346:K346" si="1697">IF($H346=I$9,MAX(L345,$D346),L345)</f>
        <v>568</v>
      </c>
      <c r="J346" s="58">
        <f ca="1" t="shared" si="1697"/>
        <v>560</v>
      </c>
      <c r="K346" s="58">
        <f ca="1" t="shared" si="1697"/>
        <v>563</v>
      </c>
      <c r="L346" s="48">
        <f ca="1" t="shared" ref="L346:N346" si="1698">IF($H346=L$9,I346+$G346,L345)</f>
        <v>568</v>
      </c>
      <c r="M346" s="48">
        <f ca="1" t="shared" si="1698"/>
        <v>562</v>
      </c>
      <c r="N346" s="48">
        <f ca="1" t="shared" si="1698"/>
        <v>563</v>
      </c>
      <c r="O346" s="79">
        <f ca="1" t="shared" ref="O346:Q346" si="1699">+IF($H346=O$9,L346-$D346,0)</f>
        <v>0</v>
      </c>
      <c r="P346" s="79">
        <f ca="1" t="shared" si="1699"/>
        <v>9</v>
      </c>
      <c r="Q346" s="79">
        <f ca="1" t="shared" si="1699"/>
        <v>0</v>
      </c>
      <c r="R346" s="55">
        <f ca="1" t="shared" ref="R346:T346" si="1700">+IF($H346=R$9,MAX(0,L346-$D346),0)*$AA346</f>
        <v>0</v>
      </c>
      <c r="S346" s="55">
        <f ca="1" t="shared" si="1700"/>
        <v>9</v>
      </c>
      <c r="T346" s="55">
        <f ca="1" t="shared" si="1700"/>
        <v>0</v>
      </c>
      <c r="U346" s="55">
        <f ca="1" t="shared" ref="U346:W346" si="1701">IF($H346=U$9,MAX(I346-L345,0),0)*$AA346</f>
        <v>0</v>
      </c>
      <c r="V346" s="55">
        <f ca="1" t="shared" si="1701"/>
        <v>0</v>
      </c>
      <c r="W346" s="55">
        <f ca="1" t="shared" si="1701"/>
        <v>0</v>
      </c>
      <c r="Y346" s="1"/>
      <c r="AA346" s="119">
        <f ca="1" t="shared" si="16"/>
        <v>1</v>
      </c>
      <c r="AB346" s="36">
        <f ca="1" t="shared" si="17"/>
        <v>2</v>
      </c>
      <c r="AC346" s="118">
        <f ca="1" t="shared" si="18"/>
        <v>1</v>
      </c>
      <c r="AE346" s="1"/>
      <c r="AG346" s="133">
        <f ca="1">VLOOKUP(F346,'Data Sources'!$L$3:$N$6,3,0)</f>
        <v>4</v>
      </c>
      <c r="AH346" s="134">
        <f ca="1">VLOOKUP(F346,'Data Sources'!$L$3:$O$6,4,0)</f>
        <v>1.2</v>
      </c>
      <c r="AI346" s="135">
        <f ca="1" t="shared" si="1626"/>
        <v>2.8</v>
      </c>
      <c r="AK346" s="1"/>
      <c r="AU346" s="1"/>
      <c r="AZ346" s="153"/>
      <c r="BA346" s="29"/>
      <c r="BB346" s="1"/>
      <c r="BG346" s="153"/>
      <c r="BH346" s="29"/>
      <c r="BI346" s="1"/>
      <c r="BN346" s="153"/>
      <c r="BO346" s="29"/>
      <c r="BP346" s="1"/>
    </row>
    <row r="347" ht="14.25" customHeight="1" spans="1:68">
      <c r="A347" s="48">
        <f t="shared" si="21"/>
        <v>337</v>
      </c>
      <c r="B347" s="49">
        <f ca="1" t="shared" si="7"/>
        <v>0.908193042892374</v>
      </c>
      <c r="C347" s="49">
        <f ca="1">VLOOKUP(B347,'Data Sources'!$C:$E,3)</f>
        <v>3</v>
      </c>
      <c r="D347" s="59">
        <f ca="1" t="shared" si="8"/>
        <v>556</v>
      </c>
      <c r="E347" s="49">
        <f ca="1" t="shared" si="9"/>
        <v>0.736205863039</v>
      </c>
      <c r="F347" s="49" t="str">
        <f ca="1">VLOOKUP(E347,'Data Sources'!$J$4:$O$6,3)</f>
        <v>Blended Drink</v>
      </c>
      <c r="G347" s="49">
        <f ca="1">VLOOKUP(E347,'Data Sources'!$J$4:$O$6,4)</f>
        <v>8</v>
      </c>
      <c r="H347" s="54">
        <f ca="1" t="shared" si="10"/>
        <v>2</v>
      </c>
      <c r="I347" s="54">
        <f ca="1" t="shared" ref="I347:K347" si="1702">IF($H347=I$9,MAX(L346,$D347),L346)</f>
        <v>568</v>
      </c>
      <c r="J347" s="54">
        <f ca="1" t="shared" si="1702"/>
        <v>562</v>
      </c>
      <c r="K347" s="54">
        <f ca="1" t="shared" si="1702"/>
        <v>563</v>
      </c>
      <c r="L347" s="48">
        <f ca="1" t="shared" ref="L347:N347" si="1703">IF($H347=L$9,I347+$G347,L346)</f>
        <v>568</v>
      </c>
      <c r="M347" s="48">
        <f ca="1" t="shared" si="1703"/>
        <v>570</v>
      </c>
      <c r="N347" s="48">
        <f ca="1" t="shared" si="1703"/>
        <v>563</v>
      </c>
      <c r="O347" s="79">
        <f ca="1" t="shared" ref="O347:Q347" si="1704">+IF($H347=O$9,L347-$D347,0)</f>
        <v>0</v>
      </c>
      <c r="P347" s="79">
        <f ca="1" t="shared" si="1704"/>
        <v>14</v>
      </c>
      <c r="Q347" s="79">
        <f ca="1" t="shared" si="1704"/>
        <v>0</v>
      </c>
      <c r="R347" s="48">
        <f ca="1" t="shared" ref="R347:T347" si="1705">+IF($H347=R$9,MAX(0,L347-$D347),0)*$AA347</f>
        <v>0</v>
      </c>
      <c r="S347" s="48">
        <f ca="1" t="shared" si="1705"/>
        <v>14</v>
      </c>
      <c r="T347" s="48">
        <f ca="1" t="shared" si="1705"/>
        <v>0</v>
      </c>
      <c r="U347" s="48">
        <f ca="1" t="shared" ref="U347:W347" si="1706">IF($H347=U$9,MAX(I347-L346,0),0)*$AA347</f>
        <v>0</v>
      </c>
      <c r="V347" s="48">
        <f ca="1" t="shared" si="1706"/>
        <v>0</v>
      </c>
      <c r="W347" s="48">
        <f ca="1" t="shared" si="1706"/>
        <v>0</v>
      </c>
      <c r="Y347" s="1"/>
      <c r="AA347" s="119">
        <f ca="1" t="shared" si="16"/>
        <v>1</v>
      </c>
      <c r="AB347" s="36">
        <f ca="1" t="shared" si="17"/>
        <v>2</v>
      </c>
      <c r="AC347" s="118">
        <f ca="1" t="shared" si="18"/>
        <v>1</v>
      </c>
      <c r="AE347" s="1"/>
      <c r="AG347" s="133">
        <f ca="1">VLOOKUP(F347,'Data Sources'!$L$3:$N$6,3,0)</f>
        <v>5</v>
      </c>
      <c r="AH347" s="134">
        <f ca="1">VLOOKUP(F347,'Data Sources'!$L$3:$O$6,4,0)</f>
        <v>1.9</v>
      </c>
      <c r="AI347" s="135">
        <f ca="1" t="shared" si="1626"/>
        <v>3.1</v>
      </c>
      <c r="AK347" s="1"/>
      <c r="AU347" s="1"/>
      <c r="AZ347" s="153"/>
      <c r="BA347" s="29"/>
      <c r="BB347" s="1"/>
      <c r="BG347" s="153"/>
      <c r="BH347" s="29"/>
      <c r="BI347" s="1"/>
      <c r="BN347" s="153"/>
      <c r="BO347" s="29"/>
      <c r="BP347" s="1"/>
    </row>
    <row r="348" ht="14.25" customHeight="1" spans="1:68">
      <c r="A348" s="55">
        <f t="shared" si="21"/>
        <v>338</v>
      </c>
      <c r="B348" s="56">
        <f ca="1" t="shared" si="7"/>
        <v>0.801558867418127</v>
      </c>
      <c r="C348" s="56">
        <f ca="1">VLOOKUP(B348,'Data Sources'!$C:$E,3)</f>
        <v>2</v>
      </c>
      <c r="D348" s="57">
        <f ca="1" t="shared" si="8"/>
        <v>558</v>
      </c>
      <c r="E348" s="56">
        <f ca="1" t="shared" si="9"/>
        <v>0.758799427141191</v>
      </c>
      <c r="F348" s="56" t="str">
        <f ca="1">VLOOKUP(E348,'Data Sources'!$J$4:$O$6,3)</f>
        <v>Blended Drink</v>
      </c>
      <c r="G348" s="56">
        <f ca="1">VLOOKUP(E348,'Data Sources'!$J$4:$O$6,4)</f>
        <v>8</v>
      </c>
      <c r="H348" s="58">
        <f ca="1" t="shared" si="10"/>
        <v>3</v>
      </c>
      <c r="I348" s="58">
        <f ca="1" t="shared" ref="I348:K348" si="1707">IF($H348=I$9,MAX(L347,$D348),L347)</f>
        <v>568</v>
      </c>
      <c r="J348" s="58">
        <f ca="1" t="shared" si="1707"/>
        <v>570</v>
      </c>
      <c r="K348" s="58">
        <f ca="1" t="shared" si="1707"/>
        <v>563</v>
      </c>
      <c r="L348" s="48">
        <f ca="1" t="shared" ref="L348:N348" si="1708">IF($H348=L$9,I348+$G348,L347)</f>
        <v>568</v>
      </c>
      <c r="M348" s="48">
        <f ca="1" t="shared" si="1708"/>
        <v>570</v>
      </c>
      <c r="N348" s="48">
        <f ca="1" t="shared" si="1708"/>
        <v>571</v>
      </c>
      <c r="O348" s="79">
        <f ca="1" t="shared" ref="O348:Q348" si="1709">+IF($H348=O$9,L348-$D348,0)</f>
        <v>0</v>
      </c>
      <c r="P348" s="79">
        <f ca="1" t="shared" si="1709"/>
        <v>0</v>
      </c>
      <c r="Q348" s="79">
        <f ca="1" t="shared" si="1709"/>
        <v>13</v>
      </c>
      <c r="R348" s="55">
        <f ca="1" t="shared" ref="R348:T348" si="1710">+IF($H348=R$9,MAX(0,L348-$D348),0)*$AA348</f>
        <v>0</v>
      </c>
      <c r="S348" s="55">
        <f ca="1" t="shared" si="1710"/>
        <v>0</v>
      </c>
      <c r="T348" s="55">
        <f ca="1" t="shared" si="1710"/>
        <v>13</v>
      </c>
      <c r="U348" s="55">
        <f ca="1" t="shared" ref="U348:W348" si="1711">IF($H348=U$9,MAX(I348-L347,0),0)*$AA348</f>
        <v>0</v>
      </c>
      <c r="V348" s="55">
        <f ca="1" t="shared" si="1711"/>
        <v>0</v>
      </c>
      <c r="W348" s="55">
        <f ca="1" t="shared" si="1711"/>
        <v>0</v>
      </c>
      <c r="Y348" s="1"/>
      <c r="AA348" s="119">
        <f ca="1" t="shared" si="16"/>
        <v>1</v>
      </c>
      <c r="AB348" s="36">
        <f ca="1" t="shared" si="17"/>
        <v>3</v>
      </c>
      <c r="AC348" s="118">
        <f ca="1" t="shared" si="18"/>
        <v>1</v>
      </c>
      <c r="AE348" s="1"/>
      <c r="AG348" s="133">
        <f ca="1">VLOOKUP(F348,'Data Sources'!$L$3:$N$6,3,0)</f>
        <v>5</v>
      </c>
      <c r="AH348" s="134">
        <f ca="1">VLOOKUP(F348,'Data Sources'!$L$3:$O$6,4,0)</f>
        <v>1.9</v>
      </c>
      <c r="AI348" s="135">
        <f ca="1" t="shared" si="1626"/>
        <v>3.1</v>
      </c>
      <c r="AK348" s="1"/>
      <c r="AU348" s="1"/>
      <c r="AZ348" s="153"/>
      <c r="BA348" s="29"/>
      <c r="BB348" s="1"/>
      <c r="BG348" s="153"/>
      <c r="BH348" s="29"/>
      <c r="BI348" s="1"/>
      <c r="BN348" s="153"/>
      <c r="BO348" s="29"/>
      <c r="BP348" s="1"/>
    </row>
    <row r="349" ht="14.25" customHeight="1" spans="1:68">
      <c r="A349" s="48">
        <f t="shared" si="21"/>
        <v>339</v>
      </c>
      <c r="B349" s="49">
        <f ca="1" t="shared" si="7"/>
        <v>0.333223411651224</v>
      </c>
      <c r="C349" s="49">
        <f ca="1">VLOOKUP(B349,'Data Sources'!$C:$E,3)</f>
        <v>1</v>
      </c>
      <c r="D349" s="59">
        <f ca="1" t="shared" si="8"/>
        <v>559</v>
      </c>
      <c r="E349" s="49">
        <f ca="1" t="shared" si="9"/>
        <v>0.237732821573378</v>
      </c>
      <c r="F349" s="49" t="str">
        <f ca="1">VLOOKUP(E349,'Data Sources'!$J$4:$O$6,3)</f>
        <v>Hot Coffee</v>
      </c>
      <c r="G349" s="49">
        <f ca="1">VLOOKUP(E349,'Data Sources'!$J$4:$O$6,4)</f>
        <v>2</v>
      </c>
      <c r="H349" s="54">
        <f ca="1" t="shared" si="10"/>
        <v>1</v>
      </c>
      <c r="I349" s="54">
        <f ca="1" t="shared" ref="I349:K349" si="1712">IF($H349=I$9,MAX(L348,$D349),L348)</f>
        <v>568</v>
      </c>
      <c r="J349" s="54">
        <f ca="1" t="shared" si="1712"/>
        <v>570</v>
      </c>
      <c r="K349" s="54">
        <f ca="1" t="shared" si="1712"/>
        <v>571</v>
      </c>
      <c r="L349" s="48">
        <f ca="1" t="shared" ref="L349:N349" si="1713">IF($H349=L$9,I349+$G349,L348)</f>
        <v>570</v>
      </c>
      <c r="M349" s="48">
        <f ca="1" t="shared" si="1713"/>
        <v>570</v>
      </c>
      <c r="N349" s="48">
        <f ca="1" t="shared" si="1713"/>
        <v>571</v>
      </c>
      <c r="O349" s="79">
        <f ca="1" t="shared" ref="O349:Q349" si="1714">+IF($H349=O$9,L349-$D349,0)</f>
        <v>11</v>
      </c>
      <c r="P349" s="79">
        <f ca="1" t="shared" si="1714"/>
        <v>0</v>
      </c>
      <c r="Q349" s="79">
        <f ca="1" t="shared" si="1714"/>
        <v>0</v>
      </c>
      <c r="R349" s="48">
        <f ca="1" t="shared" ref="R349:T349" si="1715">+IF($H349=R$9,MAX(0,L349-$D349),0)*$AA349</f>
        <v>11</v>
      </c>
      <c r="S349" s="48">
        <f ca="1" t="shared" si="1715"/>
        <v>0</v>
      </c>
      <c r="T349" s="48">
        <f ca="1" t="shared" si="1715"/>
        <v>0</v>
      </c>
      <c r="U349" s="48">
        <f ca="1" t="shared" ref="U349:W349" si="1716">IF($H349=U$9,MAX(I349-L348,0),0)*$AA349</f>
        <v>0</v>
      </c>
      <c r="V349" s="48">
        <f ca="1" t="shared" si="1716"/>
        <v>0</v>
      </c>
      <c r="W349" s="48">
        <f ca="1" t="shared" si="1716"/>
        <v>0</v>
      </c>
      <c r="Y349" s="1"/>
      <c r="AA349" s="119">
        <f ca="1" t="shared" si="16"/>
        <v>1</v>
      </c>
      <c r="AB349" s="36">
        <f ca="1" t="shared" si="17"/>
        <v>1</v>
      </c>
      <c r="AC349" s="118">
        <f ca="1" t="shared" si="18"/>
        <v>1</v>
      </c>
      <c r="AE349" s="1"/>
      <c r="AG349" s="133">
        <f ca="1">VLOOKUP(F349,'Data Sources'!$L$3:$N$6,3,0)</f>
        <v>4</v>
      </c>
      <c r="AH349" s="134">
        <f ca="1">VLOOKUP(F349,'Data Sources'!$L$3:$O$6,4,0)</f>
        <v>1.2</v>
      </c>
      <c r="AI349" s="135">
        <f ca="1" t="shared" si="1626"/>
        <v>2.8</v>
      </c>
      <c r="AK349" s="1"/>
      <c r="AU349" s="1"/>
      <c r="AZ349" s="153"/>
      <c r="BA349" s="29"/>
      <c r="BB349" s="1"/>
      <c r="BG349" s="153"/>
      <c r="BH349" s="29"/>
      <c r="BI349" s="1"/>
      <c r="BN349" s="153"/>
      <c r="BO349" s="29"/>
      <c r="BP349" s="1"/>
    </row>
    <row r="350" ht="14.25" customHeight="1" spans="1:68">
      <c r="A350" s="55">
        <f t="shared" si="21"/>
        <v>340</v>
      </c>
      <c r="B350" s="56">
        <f ca="1" t="shared" si="7"/>
        <v>0.438990431381972</v>
      </c>
      <c r="C350" s="56">
        <f ca="1">VLOOKUP(B350,'Data Sources'!$C:$E,3)</f>
        <v>1</v>
      </c>
      <c r="D350" s="57">
        <f ca="1" t="shared" si="8"/>
        <v>560</v>
      </c>
      <c r="E350" s="56">
        <f ca="1" t="shared" si="9"/>
        <v>0.0846782507144535</v>
      </c>
      <c r="F350" s="56" t="str">
        <f ca="1">VLOOKUP(E350,'Data Sources'!$J$4:$O$6,3)</f>
        <v>Hot Coffee</v>
      </c>
      <c r="G350" s="56">
        <f ca="1">VLOOKUP(E350,'Data Sources'!$J$4:$O$6,4)</f>
        <v>2</v>
      </c>
      <c r="H350" s="58">
        <f ca="1" t="shared" si="10"/>
        <v>1</v>
      </c>
      <c r="I350" s="58">
        <f ca="1" t="shared" ref="I350:K350" si="1717">IF($H350=I$9,MAX(L349,$D350),L349)</f>
        <v>570</v>
      </c>
      <c r="J350" s="58">
        <f ca="1" t="shared" si="1717"/>
        <v>570</v>
      </c>
      <c r="K350" s="58">
        <f ca="1" t="shared" si="1717"/>
        <v>571</v>
      </c>
      <c r="L350" s="48">
        <f ca="1" t="shared" ref="L350:N350" si="1718">IF($H350=L$9,I350+$G350,L349)</f>
        <v>572</v>
      </c>
      <c r="M350" s="48">
        <f ca="1" t="shared" si="1718"/>
        <v>570</v>
      </c>
      <c r="N350" s="48">
        <f ca="1" t="shared" si="1718"/>
        <v>571</v>
      </c>
      <c r="O350" s="79">
        <f ca="1" t="shared" ref="O350:Q350" si="1719">+IF($H350=O$9,L350-$D350,0)</f>
        <v>12</v>
      </c>
      <c r="P350" s="79">
        <f ca="1" t="shared" si="1719"/>
        <v>0</v>
      </c>
      <c r="Q350" s="79">
        <f ca="1" t="shared" si="1719"/>
        <v>0</v>
      </c>
      <c r="R350" s="55">
        <f ca="1" t="shared" ref="R350:T350" si="1720">+IF($H350=R$9,MAX(0,L350-$D350),0)*$AA350</f>
        <v>12</v>
      </c>
      <c r="S350" s="55">
        <f ca="1" t="shared" si="1720"/>
        <v>0</v>
      </c>
      <c r="T350" s="55">
        <f ca="1" t="shared" si="1720"/>
        <v>0</v>
      </c>
      <c r="U350" s="55">
        <f ca="1" t="shared" ref="U350:W350" si="1721">IF($H350=U$9,MAX(I350-L349,0),0)*$AA350</f>
        <v>0</v>
      </c>
      <c r="V350" s="55">
        <f ca="1" t="shared" si="1721"/>
        <v>0</v>
      </c>
      <c r="W350" s="55">
        <f ca="1" t="shared" si="1721"/>
        <v>0</v>
      </c>
      <c r="Y350" s="1"/>
      <c r="AA350" s="119">
        <f ca="1" t="shared" si="16"/>
        <v>1</v>
      </c>
      <c r="AB350" s="36">
        <f ca="1" t="shared" si="17"/>
        <v>1</v>
      </c>
      <c r="AC350" s="118">
        <f ca="1" t="shared" si="18"/>
        <v>1</v>
      </c>
      <c r="AE350" s="1"/>
      <c r="AG350" s="133">
        <f ca="1">VLOOKUP(F350,'Data Sources'!$L$3:$N$6,3,0)</f>
        <v>4</v>
      </c>
      <c r="AH350" s="134">
        <f ca="1">VLOOKUP(F350,'Data Sources'!$L$3:$O$6,4,0)</f>
        <v>1.2</v>
      </c>
      <c r="AI350" s="135">
        <f ca="1" t="shared" si="1626"/>
        <v>2.8</v>
      </c>
      <c r="AK350" s="1"/>
      <c r="AU350" s="1"/>
      <c r="AZ350" s="153"/>
      <c r="BA350" s="29"/>
      <c r="BB350" s="1"/>
      <c r="BG350" s="153"/>
      <c r="BH350" s="29"/>
      <c r="BI350" s="1"/>
      <c r="BN350" s="153"/>
      <c r="BO350" s="29"/>
      <c r="BP350" s="1"/>
    </row>
    <row r="351" ht="14.25" customHeight="1" spans="1:68">
      <c r="A351" s="48">
        <f t="shared" si="21"/>
        <v>341</v>
      </c>
      <c r="B351" s="49">
        <f ca="1" t="shared" si="7"/>
        <v>0.876202482916826</v>
      </c>
      <c r="C351" s="49">
        <f ca="1">VLOOKUP(B351,'Data Sources'!$C:$E,3)</f>
        <v>3</v>
      </c>
      <c r="D351" s="59">
        <f ca="1" t="shared" si="8"/>
        <v>563</v>
      </c>
      <c r="E351" s="49">
        <f ca="1" t="shared" si="9"/>
        <v>0.213331656557711</v>
      </c>
      <c r="F351" s="49" t="str">
        <f ca="1">VLOOKUP(E351,'Data Sources'!$J$4:$O$6,3)</f>
        <v>Hot Coffee</v>
      </c>
      <c r="G351" s="49">
        <f ca="1">VLOOKUP(E351,'Data Sources'!$J$4:$O$6,4)</f>
        <v>2</v>
      </c>
      <c r="H351" s="54">
        <f ca="1" t="shared" si="10"/>
        <v>2</v>
      </c>
      <c r="I351" s="54">
        <f ca="1" t="shared" ref="I351:K351" si="1722">IF($H351=I$9,MAX(L350,$D351),L350)</f>
        <v>572</v>
      </c>
      <c r="J351" s="54">
        <f ca="1" t="shared" si="1722"/>
        <v>570</v>
      </c>
      <c r="K351" s="54">
        <f ca="1" t="shared" si="1722"/>
        <v>571</v>
      </c>
      <c r="L351" s="48">
        <f ca="1" t="shared" ref="L351:N351" si="1723">IF($H351=L$9,I351+$G351,L350)</f>
        <v>572</v>
      </c>
      <c r="M351" s="48">
        <f ca="1" t="shared" si="1723"/>
        <v>572</v>
      </c>
      <c r="N351" s="48">
        <f ca="1" t="shared" si="1723"/>
        <v>571</v>
      </c>
      <c r="O351" s="79">
        <f ca="1" t="shared" ref="O351:Q351" si="1724">+IF($H351=O$9,L351-$D351,0)</f>
        <v>0</v>
      </c>
      <c r="P351" s="79">
        <f ca="1" t="shared" si="1724"/>
        <v>9</v>
      </c>
      <c r="Q351" s="79">
        <f ca="1" t="shared" si="1724"/>
        <v>0</v>
      </c>
      <c r="R351" s="48">
        <f ca="1" t="shared" ref="R351:T351" si="1725">+IF($H351=R$9,MAX(0,L351-$D351),0)*$AA351</f>
        <v>0</v>
      </c>
      <c r="S351" s="48">
        <f ca="1" t="shared" si="1725"/>
        <v>9</v>
      </c>
      <c r="T351" s="48">
        <f ca="1" t="shared" si="1725"/>
        <v>0</v>
      </c>
      <c r="U351" s="48">
        <f ca="1" t="shared" ref="U351:W351" si="1726">IF($H351=U$9,MAX(I351-L350,0),0)*$AA351</f>
        <v>0</v>
      </c>
      <c r="V351" s="48">
        <f ca="1" t="shared" si="1726"/>
        <v>0</v>
      </c>
      <c r="W351" s="48">
        <f ca="1" t="shared" si="1726"/>
        <v>0</v>
      </c>
      <c r="Y351" s="1"/>
      <c r="AA351" s="119">
        <f ca="1" t="shared" si="16"/>
        <v>1</v>
      </c>
      <c r="AB351" s="36">
        <f ca="1" t="shared" si="17"/>
        <v>2</v>
      </c>
      <c r="AC351" s="118">
        <f ca="1" t="shared" si="18"/>
        <v>1</v>
      </c>
      <c r="AE351" s="1"/>
      <c r="AG351" s="133">
        <f ca="1">VLOOKUP(F351,'Data Sources'!$L$3:$N$6,3,0)</f>
        <v>4</v>
      </c>
      <c r="AH351" s="134">
        <f ca="1">VLOOKUP(F351,'Data Sources'!$L$3:$O$6,4,0)</f>
        <v>1.2</v>
      </c>
      <c r="AI351" s="135">
        <f ca="1" t="shared" si="1626"/>
        <v>2.8</v>
      </c>
      <c r="AK351" s="1"/>
      <c r="AU351" s="1"/>
      <c r="AZ351" s="153"/>
      <c r="BA351" s="29"/>
      <c r="BB351" s="1"/>
      <c r="BG351" s="153"/>
      <c r="BH351" s="29"/>
      <c r="BI351" s="1"/>
      <c r="BN351" s="153"/>
      <c r="BO351" s="29"/>
      <c r="BP351" s="1"/>
    </row>
    <row r="352" ht="14.25" customHeight="1" spans="1:68">
      <c r="A352" s="55">
        <f t="shared" si="21"/>
        <v>342</v>
      </c>
      <c r="B352" s="56">
        <f ca="1" t="shared" si="7"/>
        <v>0.184155899551902</v>
      </c>
      <c r="C352" s="56">
        <f ca="1">VLOOKUP(B352,'Data Sources'!$C:$E,3)</f>
        <v>1</v>
      </c>
      <c r="D352" s="57">
        <f ca="1" t="shared" si="8"/>
        <v>564</v>
      </c>
      <c r="E352" s="56">
        <f ca="1" t="shared" si="9"/>
        <v>0.476705168073174</v>
      </c>
      <c r="F352" s="56" t="str">
        <f ca="1">VLOOKUP(E352,'Data Sources'!$J$4:$O$6,3)</f>
        <v>Hot Coffee</v>
      </c>
      <c r="G352" s="56">
        <f ca="1">VLOOKUP(E352,'Data Sources'!$J$4:$O$6,4)</f>
        <v>2</v>
      </c>
      <c r="H352" s="58">
        <f ca="1" t="shared" si="10"/>
        <v>3</v>
      </c>
      <c r="I352" s="58">
        <f ca="1" t="shared" ref="I352:K352" si="1727">IF($H352=I$9,MAX(L351,$D352),L351)</f>
        <v>572</v>
      </c>
      <c r="J352" s="58">
        <f ca="1" t="shared" si="1727"/>
        <v>572</v>
      </c>
      <c r="K352" s="58">
        <f ca="1" t="shared" si="1727"/>
        <v>571</v>
      </c>
      <c r="L352" s="48">
        <f ca="1" t="shared" ref="L352:N352" si="1728">IF($H352=L$9,I352+$G352,L351)</f>
        <v>572</v>
      </c>
      <c r="M352" s="48">
        <f ca="1" t="shared" si="1728"/>
        <v>572</v>
      </c>
      <c r="N352" s="48">
        <f ca="1" t="shared" si="1728"/>
        <v>573</v>
      </c>
      <c r="O352" s="79">
        <f ca="1" t="shared" ref="O352:Q352" si="1729">+IF($H352=O$9,L352-$D352,0)</f>
        <v>0</v>
      </c>
      <c r="P352" s="79">
        <f ca="1" t="shared" si="1729"/>
        <v>0</v>
      </c>
      <c r="Q352" s="79">
        <f ca="1" t="shared" si="1729"/>
        <v>9</v>
      </c>
      <c r="R352" s="55">
        <f ca="1" t="shared" ref="R352:T352" si="1730">+IF($H352=R$9,MAX(0,L352-$D352),0)*$AA352</f>
        <v>0</v>
      </c>
      <c r="S352" s="55">
        <f ca="1" t="shared" si="1730"/>
        <v>0</v>
      </c>
      <c r="T352" s="55">
        <f ca="1" t="shared" si="1730"/>
        <v>9</v>
      </c>
      <c r="U352" s="55">
        <f ca="1" t="shared" ref="U352:W352" si="1731">IF($H352=U$9,MAX(I352-L351,0),0)*$AA352</f>
        <v>0</v>
      </c>
      <c r="V352" s="55">
        <f ca="1" t="shared" si="1731"/>
        <v>0</v>
      </c>
      <c r="W352" s="55">
        <f ca="1" t="shared" si="1731"/>
        <v>0</v>
      </c>
      <c r="Y352" s="1"/>
      <c r="AA352" s="119">
        <f ca="1" t="shared" si="16"/>
        <v>1</v>
      </c>
      <c r="AB352" s="36">
        <f ca="1" t="shared" si="17"/>
        <v>3</v>
      </c>
      <c r="AC352" s="118">
        <f ca="1" t="shared" si="18"/>
        <v>1</v>
      </c>
      <c r="AE352" s="1"/>
      <c r="AG352" s="133">
        <f ca="1">VLOOKUP(F352,'Data Sources'!$L$3:$N$6,3,0)</f>
        <v>4</v>
      </c>
      <c r="AH352" s="134">
        <f ca="1">VLOOKUP(F352,'Data Sources'!$L$3:$O$6,4,0)</f>
        <v>1.2</v>
      </c>
      <c r="AI352" s="135">
        <f ca="1" t="shared" si="1626"/>
        <v>2.8</v>
      </c>
      <c r="AK352" s="1"/>
      <c r="AU352" s="1"/>
      <c r="AZ352" s="153"/>
      <c r="BA352" s="29"/>
      <c r="BB352" s="1"/>
      <c r="BG352" s="153"/>
      <c r="BH352" s="29"/>
      <c r="BI352" s="1"/>
      <c r="BN352" s="153"/>
      <c r="BO352" s="29"/>
      <c r="BP352" s="1"/>
    </row>
    <row r="353" ht="14.25" customHeight="1" spans="1:68">
      <c r="A353" s="48">
        <f t="shared" si="21"/>
        <v>343</v>
      </c>
      <c r="B353" s="49">
        <f ca="1" t="shared" si="7"/>
        <v>0.74113512581133</v>
      </c>
      <c r="C353" s="49">
        <f ca="1">VLOOKUP(B353,'Data Sources'!$C:$E,3)</f>
        <v>2</v>
      </c>
      <c r="D353" s="59">
        <f ca="1" t="shared" si="8"/>
        <v>566</v>
      </c>
      <c r="E353" s="49">
        <f ca="1" t="shared" si="9"/>
        <v>0.0452712031587088</v>
      </c>
      <c r="F353" s="49" t="str">
        <f ca="1">VLOOKUP(E353,'Data Sources'!$J$4:$O$6,3)</f>
        <v>Hot Coffee</v>
      </c>
      <c r="G353" s="49">
        <f ca="1">VLOOKUP(E353,'Data Sources'!$J$4:$O$6,4)</f>
        <v>2</v>
      </c>
      <c r="H353" s="54">
        <f ca="1" t="shared" si="10"/>
        <v>1</v>
      </c>
      <c r="I353" s="54">
        <f ca="1" t="shared" ref="I353:K353" si="1732">IF($H353=I$9,MAX(L352,$D353),L352)</f>
        <v>572</v>
      </c>
      <c r="J353" s="54">
        <f ca="1" t="shared" si="1732"/>
        <v>572</v>
      </c>
      <c r="K353" s="54">
        <f ca="1" t="shared" si="1732"/>
        <v>573</v>
      </c>
      <c r="L353" s="48">
        <f ca="1" t="shared" ref="L353:N353" si="1733">IF($H353=L$9,I353+$G353,L352)</f>
        <v>574</v>
      </c>
      <c r="M353" s="48">
        <f ca="1" t="shared" si="1733"/>
        <v>572</v>
      </c>
      <c r="N353" s="48">
        <f ca="1" t="shared" si="1733"/>
        <v>573</v>
      </c>
      <c r="O353" s="79">
        <f ca="1" t="shared" ref="O353:Q353" si="1734">+IF($H353=O$9,L353-$D353,0)</f>
        <v>8</v>
      </c>
      <c r="P353" s="79">
        <f ca="1" t="shared" si="1734"/>
        <v>0</v>
      </c>
      <c r="Q353" s="79">
        <f ca="1" t="shared" si="1734"/>
        <v>0</v>
      </c>
      <c r="R353" s="48">
        <f ca="1" t="shared" ref="R353:T353" si="1735">+IF($H353=R$9,MAX(0,L353-$D353),0)*$AA353</f>
        <v>8</v>
      </c>
      <c r="S353" s="48">
        <f ca="1" t="shared" si="1735"/>
        <v>0</v>
      </c>
      <c r="T353" s="48">
        <f ca="1" t="shared" si="1735"/>
        <v>0</v>
      </c>
      <c r="U353" s="48">
        <f ca="1" t="shared" ref="U353:W353" si="1736">IF($H353=U$9,MAX(I353-L352,0),0)*$AA353</f>
        <v>0</v>
      </c>
      <c r="V353" s="48">
        <f ca="1" t="shared" si="1736"/>
        <v>0</v>
      </c>
      <c r="W353" s="48">
        <f ca="1" t="shared" si="1736"/>
        <v>0</v>
      </c>
      <c r="Y353" s="1"/>
      <c r="AA353" s="119">
        <f ca="1" t="shared" si="16"/>
        <v>1</v>
      </c>
      <c r="AB353" s="36">
        <f ca="1" t="shared" si="17"/>
        <v>1</v>
      </c>
      <c r="AC353" s="118">
        <f ca="1" t="shared" si="18"/>
        <v>1</v>
      </c>
      <c r="AE353" s="1"/>
      <c r="AG353" s="133">
        <f ca="1">VLOOKUP(F353,'Data Sources'!$L$3:$N$6,3,0)</f>
        <v>4</v>
      </c>
      <c r="AH353" s="134">
        <f ca="1">VLOOKUP(F353,'Data Sources'!$L$3:$O$6,4,0)</f>
        <v>1.2</v>
      </c>
      <c r="AI353" s="135">
        <f ca="1" t="shared" si="1626"/>
        <v>2.8</v>
      </c>
      <c r="AK353" s="1"/>
      <c r="AU353" s="1"/>
      <c r="AZ353" s="153"/>
      <c r="BA353" s="29"/>
      <c r="BB353" s="1"/>
      <c r="BG353" s="153"/>
      <c r="BH353" s="29"/>
      <c r="BI353" s="1"/>
      <c r="BN353" s="153"/>
      <c r="BO353" s="29"/>
      <c r="BP353" s="1"/>
    </row>
    <row r="354" ht="14.25" customHeight="1" spans="1:68">
      <c r="A354" s="55">
        <f t="shared" si="21"/>
        <v>344</v>
      </c>
      <c r="B354" s="56">
        <f ca="1" t="shared" si="7"/>
        <v>0.689974620031591</v>
      </c>
      <c r="C354" s="56">
        <f ca="1">VLOOKUP(B354,'Data Sources'!$C:$E,3)</f>
        <v>2</v>
      </c>
      <c r="D354" s="57">
        <f ca="1" t="shared" si="8"/>
        <v>568</v>
      </c>
      <c r="E354" s="56">
        <f ca="1" t="shared" si="9"/>
        <v>0.772308763929353</v>
      </c>
      <c r="F354" s="56" t="str">
        <f ca="1">VLOOKUP(E354,'Data Sources'!$J$4:$O$6,3)</f>
        <v>Blended Drink</v>
      </c>
      <c r="G354" s="56">
        <f ca="1">VLOOKUP(E354,'Data Sources'!$J$4:$O$6,4)</f>
        <v>8</v>
      </c>
      <c r="H354" s="58">
        <f ca="1" t="shared" si="10"/>
        <v>2</v>
      </c>
      <c r="I354" s="58">
        <f ca="1" t="shared" ref="I354:K354" si="1737">IF($H354=I$9,MAX(L353,$D354),L353)</f>
        <v>574</v>
      </c>
      <c r="J354" s="58">
        <f ca="1" t="shared" si="1737"/>
        <v>572</v>
      </c>
      <c r="K354" s="58">
        <f ca="1" t="shared" si="1737"/>
        <v>573</v>
      </c>
      <c r="L354" s="48">
        <f ca="1" t="shared" ref="L354:N354" si="1738">IF($H354=L$9,I354+$G354,L353)</f>
        <v>574</v>
      </c>
      <c r="M354" s="48">
        <f ca="1" t="shared" si="1738"/>
        <v>580</v>
      </c>
      <c r="N354" s="48">
        <f ca="1" t="shared" si="1738"/>
        <v>573</v>
      </c>
      <c r="O354" s="79">
        <f ca="1" t="shared" ref="O354:Q354" si="1739">+IF($H354=O$9,L354-$D354,0)</f>
        <v>0</v>
      </c>
      <c r="P354" s="79">
        <f ca="1" t="shared" si="1739"/>
        <v>12</v>
      </c>
      <c r="Q354" s="79">
        <f ca="1" t="shared" si="1739"/>
        <v>0</v>
      </c>
      <c r="R354" s="55">
        <f ca="1" t="shared" ref="R354:T354" si="1740">+IF($H354=R$9,MAX(0,L354-$D354),0)*$AA354</f>
        <v>0</v>
      </c>
      <c r="S354" s="55">
        <f ca="1" t="shared" si="1740"/>
        <v>12</v>
      </c>
      <c r="T354" s="55">
        <f ca="1" t="shared" si="1740"/>
        <v>0</v>
      </c>
      <c r="U354" s="55">
        <f ca="1" t="shared" ref="U354:W354" si="1741">IF($H354=U$9,MAX(I354-L353,0),0)*$AA354</f>
        <v>0</v>
      </c>
      <c r="V354" s="55">
        <f ca="1" t="shared" si="1741"/>
        <v>0</v>
      </c>
      <c r="W354" s="55">
        <f ca="1" t="shared" si="1741"/>
        <v>0</v>
      </c>
      <c r="Y354" s="1"/>
      <c r="AA354" s="119">
        <f ca="1" t="shared" si="16"/>
        <v>1</v>
      </c>
      <c r="AB354" s="36">
        <f ca="1" t="shared" si="17"/>
        <v>2</v>
      </c>
      <c r="AC354" s="118">
        <f ca="1" t="shared" si="18"/>
        <v>1</v>
      </c>
      <c r="AE354" s="1"/>
      <c r="AG354" s="133">
        <f ca="1">VLOOKUP(F354,'Data Sources'!$L$3:$N$6,3,0)</f>
        <v>5</v>
      </c>
      <c r="AH354" s="134">
        <f ca="1">VLOOKUP(F354,'Data Sources'!$L$3:$O$6,4,0)</f>
        <v>1.9</v>
      </c>
      <c r="AI354" s="135">
        <f ca="1" t="shared" si="1626"/>
        <v>3.1</v>
      </c>
      <c r="AK354" s="1"/>
      <c r="AU354" s="1"/>
      <c r="AZ354" s="153"/>
      <c r="BA354" s="29"/>
      <c r="BB354" s="1"/>
      <c r="BG354" s="153"/>
      <c r="BH354" s="29"/>
      <c r="BI354" s="1"/>
      <c r="BN354" s="153"/>
      <c r="BO354" s="29"/>
      <c r="BP354" s="1"/>
    </row>
    <row r="355" ht="14.25" customHeight="1" spans="1:68">
      <c r="A355" s="48">
        <f t="shared" si="21"/>
        <v>345</v>
      </c>
      <c r="B355" s="49">
        <f ca="1" t="shared" si="7"/>
        <v>0.665323035984483</v>
      </c>
      <c r="C355" s="49">
        <f ca="1">VLOOKUP(B355,'Data Sources'!$C:$E,3)</f>
        <v>2</v>
      </c>
      <c r="D355" s="59">
        <f ca="1" t="shared" si="8"/>
        <v>570</v>
      </c>
      <c r="E355" s="49">
        <f ca="1" t="shared" si="9"/>
        <v>0.583224801248621</v>
      </c>
      <c r="F355" s="49" t="str">
        <f ca="1">VLOOKUP(E355,'Data Sources'!$J$4:$O$6,3)</f>
        <v>Cold Coffee</v>
      </c>
      <c r="G355" s="49">
        <f ca="1">VLOOKUP(E355,'Data Sources'!$J$4:$O$6,4)</f>
        <v>5</v>
      </c>
      <c r="H355" s="54">
        <f ca="1" t="shared" si="10"/>
        <v>3</v>
      </c>
      <c r="I355" s="54">
        <f ca="1" t="shared" ref="I355:K355" si="1742">IF($H355=I$9,MAX(L354,$D355),L354)</f>
        <v>574</v>
      </c>
      <c r="J355" s="54">
        <f ca="1" t="shared" si="1742"/>
        <v>580</v>
      </c>
      <c r="K355" s="54">
        <f ca="1" t="shared" si="1742"/>
        <v>573</v>
      </c>
      <c r="L355" s="48">
        <f ca="1" t="shared" ref="L355:N355" si="1743">IF($H355=L$9,I355+$G355,L354)</f>
        <v>574</v>
      </c>
      <c r="M355" s="48">
        <f ca="1" t="shared" si="1743"/>
        <v>580</v>
      </c>
      <c r="N355" s="48">
        <f ca="1" t="shared" si="1743"/>
        <v>578</v>
      </c>
      <c r="O355" s="79">
        <f ca="1" t="shared" ref="O355:Q355" si="1744">+IF($H355=O$9,L355-$D355,0)</f>
        <v>0</v>
      </c>
      <c r="P355" s="79">
        <f ca="1" t="shared" si="1744"/>
        <v>0</v>
      </c>
      <c r="Q355" s="79">
        <f ca="1" t="shared" si="1744"/>
        <v>8</v>
      </c>
      <c r="R355" s="48">
        <f ca="1" t="shared" ref="R355:T355" si="1745">+IF($H355=R$9,MAX(0,L355-$D355),0)*$AA355</f>
        <v>0</v>
      </c>
      <c r="S355" s="48">
        <f ca="1" t="shared" si="1745"/>
        <v>0</v>
      </c>
      <c r="T355" s="48">
        <f ca="1" t="shared" si="1745"/>
        <v>8</v>
      </c>
      <c r="U355" s="48">
        <f ca="1" t="shared" ref="U355:W355" si="1746">IF($H355=U$9,MAX(I355-L354,0),0)*$AA355</f>
        <v>0</v>
      </c>
      <c r="V355" s="48">
        <f ca="1" t="shared" si="1746"/>
        <v>0</v>
      </c>
      <c r="W355" s="48">
        <f ca="1" t="shared" si="1746"/>
        <v>0</v>
      </c>
      <c r="Y355" s="1"/>
      <c r="AA355" s="119">
        <f ca="1" t="shared" si="16"/>
        <v>1</v>
      </c>
      <c r="AB355" s="36">
        <f ca="1" t="shared" si="17"/>
        <v>3</v>
      </c>
      <c r="AC355" s="118">
        <f ca="1" t="shared" si="18"/>
        <v>1</v>
      </c>
      <c r="AE355" s="1"/>
      <c r="AG355" s="133">
        <f ca="1">VLOOKUP(F355,'Data Sources'!$L$3:$N$6,3,0)</f>
        <v>4</v>
      </c>
      <c r="AH355" s="134">
        <f ca="1">VLOOKUP(F355,'Data Sources'!$L$3:$O$6,4,0)</f>
        <v>1</v>
      </c>
      <c r="AI355" s="135">
        <f ca="1" t="shared" si="1626"/>
        <v>3</v>
      </c>
      <c r="AK355" s="1"/>
      <c r="AU355" s="1"/>
      <c r="AZ355" s="153"/>
      <c r="BA355" s="29"/>
      <c r="BB355" s="1"/>
      <c r="BG355" s="153"/>
      <c r="BH355" s="29"/>
      <c r="BI355" s="1"/>
      <c r="BN355" s="153"/>
      <c r="BO355" s="29"/>
      <c r="BP355" s="1"/>
    </row>
    <row r="356" ht="14.25" customHeight="1" spans="1:68">
      <c r="A356" s="55">
        <f t="shared" si="21"/>
        <v>346</v>
      </c>
      <c r="B356" s="56">
        <f ca="1" t="shared" si="7"/>
        <v>0.390864039430312</v>
      </c>
      <c r="C356" s="56">
        <f ca="1">VLOOKUP(B356,'Data Sources'!$C:$E,3)</f>
        <v>1</v>
      </c>
      <c r="D356" s="57">
        <f ca="1" t="shared" si="8"/>
        <v>571</v>
      </c>
      <c r="E356" s="56">
        <f ca="1" t="shared" si="9"/>
        <v>0.15278579174401</v>
      </c>
      <c r="F356" s="56" t="str">
        <f ca="1">VLOOKUP(E356,'Data Sources'!$J$4:$O$6,3)</f>
        <v>Hot Coffee</v>
      </c>
      <c r="G356" s="56">
        <f ca="1">VLOOKUP(E356,'Data Sources'!$J$4:$O$6,4)</f>
        <v>2</v>
      </c>
      <c r="H356" s="58">
        <f ca="1" t="shared" si="10"/>
        <v>1</v>
      </c>
      <c r="I356" s="58">
        <f ca="1" t="shared" ref="I356:K356" si="1747">IF($H356=I$9,MAX(L355,$D356),L355)</f>
        <v>574</v>
      </c>
      <c r="J356" s="58">
        <f ca="1" t="shared" si="1747"/>
        <v>580</v>
      </c>
      <c r="K356" s="58">
        <f ca="1" t="shared" si="1747"/>
        <v>578</v>
      </c>
      <c r="L356" s="48">
        <f ca="1" t="shared" ref="L356:N356" si="1748">IF($H356=L$9,I356+$G356,L355)</f>
        <v>576</v>
      </c>
      <c r="M356" s="48">
        <f ca="1" t="shared" si="1748"/>
        <v>580</v>
      </c>
      <c r="N356" s="48">
        <f ca="1" t="shared" si="1748"/>
        <v>578</v>
      </c>
      <c r="O356" s="79">
        <f ca="1" t="shared" ref="O356:Q356" si="1749">+IF($H356=O$9,L356-$D356,0)</f>
        <v>5</v>
      </c>
      <c r="P356" s="79">
        <f ca="1" t="shared" si="1749"/>
        <v>0</v>
      </c>
      <c r="Q356" s="79">
        <f ca="1" t="shared" si="1749"/>
        <v>0</v>
      </c>
      <c r="R356" s="55">
        <f ca="1" t="shared" ref="R356:T356" si="1750">+IF($H356=R$9,MAX(0,L356-$D356),0)*$AA356</f>
        <v>5</v>
      </c>
      <c r="S356" s="55">
        <f ca="1" t="shared" si="1750"/>
        <v>0</v>
      </c>
      <c r="T356" s="55">
        <f ca="1" t="shared" si="1750"/>
        <v>0</v>
      </c>
      <c r="U356" s="55">
        <f ca="1" t="shared" ref="U356:W356" si="1751">IF($H356=U$9,MAX(I356-L355,0),0)*$AA356</f>
        <v>0</v>
      </c>
      <c r="V356" s="55">
        <f ca="1" t="shared" si="1751"/>
        <v>0</v>
      </c>
      <c r="W356" s="55">
        <f ca="1" t="shared" si="1751"/>
        <v>0</v>
      </c>
      <c r="Y356" s="1"/>
      <c r="AA356" s="119">
        <f ca="1" t="shared" si="16"/>
        <v>1</v>
      </c>
      <c r="AB356" s="36">
        <f ca="1" t="shared" si="17"/>
        <v>1</v>
      </c>
      <c r="AC356" s="118">
        <f ca="1" t="shared" si="18"/>
        <v>1</v>
      </c>
      <c r="AE356" s="1"/>
      <c r="AG356" s="133">
        <f ca="1">VLOOKUP(F356,'Data Sources'!$L$3:$N$6,3,0)</f>
        <v>4</v>
      </c>
      <c r="AH356" s="134">
        <f ca="1">VLOOKUP(F356,'Data Sources'!$L$3:$O$6,4,0)</f>
        <v>1.2</v>
      </c>
      <c r="AI356" s="135">
        <f ca="1" t="shared" si="1626"/>
        <v>2.8</v>
      </c>
      <c r="AK356" s="1"/>
      <c r="AU356" s="1"/>
      <c r="AZ356" s="153"/>
      <c r="BA356" s="29"/>
      <c r="BB356" s="1"/>
      <c r="BG356" s="153"/>
      <c r="BH356" s="29"/>
      <c r="BI356" s="1"/>
      <c r="BN356" s="153"/>
      <c r="BO356" s="29"/>
      <c r="BP356" s="1"/>
    </row>
    <row r="357" ht="14.25" customHeight="1" spans="1:68">
      <c r="A357" s="48">
        <f t="shared" si="21"/>
        <v>347</v>
      </c>
      <c r="B357" s="49">
        <f ca="1" t="shared" si="7"/>
        <v>0.747697332768153</v>
      </c>
      <c r="C357" s="49">
        <f ca="1">VLOOKUP(B357,'Data Sources'!$C:$E,3)</f>
        <v>2</v>
      </c>
      <c r="D357" s="59">
        <f ca="1" t="shared" si="8"/>
        <v>573</v>
      </c>
      <c r="E357" s="49">
        <f ca="1" t="shared" si="9"/>
        <v>0.934582082705852</v>
      </c>
      <c r="F357" s="49" t="str">
        <f ca="1">VLOOKUP(E357,'Data Sources'!$J$4:$O$6,3)</f>
        <v>Blended Drink</v>
      </c>
      <c r="G357" s="49">
        <f ca="1">VLOOKUP(E357,'Data Sources'!$J$4:$O$6,4)</f>
        <v>8</v>
      </c>
      <c r="H357" s="54">
        <f ca="1" t="shared" si="10"/>
        <v>1</v>
      </c>
      <c r="I357" s="54">
        <f ca="1" t="shared" ref="I357:K357" si="1752">IF($H357=I$9,MAX(L356,$D357),L356)</f>
        <v>576</v>
      </c>
      <c r="J357" s="54">
        <f ca="1" t="shared" si="1752"/>
        <v>580</v>
      </c>
      <c r="K357" s="54">
        <f ca="1" t="shared" si="1752"/>
        <v>578</v>
      </c>
      <c r="L357" s="48">
        <f ca="1" t="shared" ref="L357:N357" si="1753">IF($H357=L$9,I357+$G357,L356)</f>
        <v>584</v>
      </c>
      <c r="M357" s="48">
        <f ca="1" t="shared" si="1753"/>
        <v>580</v>
      </c>
      <c r="N357" s="48">
        <f ca="1" t="shared" si="1753"/>
        <v>578</v>
      </c>
      <c r="O357" s="79">
        <f ca="1" t="shared" ref="O357:Q357" si="1754">+IF($H357=O$9,L357-$D357,0)</f>
        <v>11</v>
      </c>
      <c r="P357" s="79">
        <f ca="1" t="shared" si="1754"/>
        <v>0</v>
      </c>
      <c r="Q357" s="79">
        <f ca="1" t="shared" si="1754"/>
        <v>0</v>
      </c>
      <c r="R357" s="48">
        <f ca="1" t="shared" ref="R357:T357" si="1755">+IF($H357=R$9,MAX(0,L357-$D357),0)*$AA357</f>
        <v>11</v>
      </c>
      <c r="S357" s="48">
        <f ca="1" t="shared" si="1755"/>
        <v>0</v>
      </c>
      <c r="T357" s="48">
        <f ca="1" t="shared" si="1755"/>
        <v>0</v>
      </c>
      <c r="U357" s="48">
        <f ca="1" t="shared" ref="U357:W357" si="1756">IF($H357=U$9,MAX(I357-L356,0),0)*$AA357</f>
        <v>0</v>
      </c>
      <c r="V357" s="48">
        <f ca="1" t="shared" si="1756"/>
        <v>0</v>
      </c>
      <c r="W357" s="48">
        <f ca="1" t="shared" si="1756"/>
        <v>0</v>
      </c>
      <c r="Y357" s="1"/>
      <c r="AA357" s="119">
        <f ca="1" t="shared" si="16"/>
        <v>1</v>
      </c>
      <c r="AB357" s="36">
        <f ca="1" t="shared" si="17"/>
        <v>1</v>
      </c>
      <c r="AC357" s="118">
        <f ca="1" t="shared" si="18"/>
        <v>1</v>
      </c>
      <c r="AE357" s="1"/>
      <c r="AG357" s="133">
        <f ca="1">VLOOKUP(F357,'Data Sources'!$L$3:$N$6,3,0)</f>
        <v>5</v>
      </c>
      <c r="AH357" s="134">
        <f ca="1">VLOOKUP(F357,'Data Sources'!$L$3:$O$6,4,0)</f>
        <v>1.9</v>
      </c>
      <c r="AI357" s="135">
        <f ca="1" t="shared" si="1626"/>
        <v>3.1</v>
      </c>
      <c r="AK357" s="1"/>
      <c r="AU357" s="1"/>
      <c r="AZ357" s="153"/>
      <c r="BA357" s="29"/>
      <c r="BB357" s="1"/>
      <c r="BG357" s="153"/>
      <c r="BH357" s="29"/>
      <c r="BI357" s="1"/>
      <c r="BN357" s="153"/>
      <c r="BO357" s="29"/>
      <c r="BP357" s="1"/>
    </row>
    <row r="358" ht="14.25" customHeight="1" spans="1:68">
      <c r="A358" s="55">
        <f t="shared" si="21"/>
        <v>348</v>
      </c>
      <c r="B358" s="56">
        <f ca="1" t="shared" si="7"/>
        <v>0.77598073374762</v>
      </c>
      <c r="C358" s="56">
        <f ca="1">VLOOKUP(B358,'Data Sources'!$C:$E,3)</f>
        <v>2</v>
      </c>
      <c r="D358" s="57">
        <f ca="1" t="shared" si="8"/>
        <v>575</v>
      </c>
      <c r="E358" s="56">
        <f ca="1" t="shared" si="9"/>
        <v>0.125483041674221</v>
      </c>
      <c r="F358" s="56" t="str">
        <f ca="1">VLOOKUP(E358,'Data Sources'!$J$4:$O$6,3)</f>
        <v>Hot Coffee</v>
      </c>
      <c r="G358" s="56">
        <f ca="1">VLOOKUP(E358,'Data Sources'!$J$4:$O$6,4)</f>
        <v>2</v>
      </c>
      <c r="H358" s="58">
        <f ca="1" t="shared" si="10"/>
        <v>3</v>
      </c>
      <c r="I358" s="58">
        <f ca="1" t="shared" ref="I358:K358" si="1757">IF($H358=I$9,MAX(L357,$D358),L357)</f>
        <v>584</v>
      </c>
      <c r="J358" s="58">
        <f ca="1" t="shared" si="1757"/>
        <v>580</v>
      </c>
      <c r="K358" s="58">
        <f ca="1" t="shared" si="1757"/>
        <v>578</v>
      </c>
      <c r="L358" s="48">
        <f ca="1" t="shared" ref="L358:N358" si="1758">IF($H358=L$9,I358+$G358,L357)</f>
        <v>584</v>
      </c>
      <c r="M358" s="48">
        <f ca="1" t="shared" si="1758"/>
        <v>580</v>
      </c>
      <c r="N358" s="48">
        <f ca="1" t="shared" si="1758"/>
        <v>580</v>
      </c>
      <c r="O358" s="79">
        <f ca="1" t="shared" ref="O358:Q358" si="1759">+IF($H358=O$9,L358-$D358,0)</f>
        <v>0</v>
      </c>
      <c r="P358" s="79">
        <f ca="1" t="shared" si="1759"/>
        <v>0</v>
      </c>
      <c r="Q358" s="79">
        <f ca="1" t="shared" si="1759"/>
        <v>5</v>
      </c>
      <c r="R358" s="55">
        <f ca="1" t="shared" ref="R358:T358" si="1760">+IF($H358=R$9,MAX(0,L358-$D358),0)*$AA358</f>
        <v>0</v>
      </c>
      <c r="S358" s="55">
        <f ca="1" t="shared" si="1760"/>
        <v>0</v>
      </c>
      <c r="T358" s="55">
        <f ca="1" t="shared" si="1760"/>
        <v>5</v>
      </c>
      <c r="U358" s="55">
        <f ca="1" t="shared" ref="U358:W358" si="1761">IF($H358=U$9,MAX(I358-L357,0),0)*$AA358</f>
        <v>0</v>
      </c>
      <c r="V358" s="55">
        <f ca="1" t="shared" si="1761"/>
        <v>0</v>
      </c>
      <c r="W358" s="55">
        <f ca="1" t="shared" si="1761"/>
        <v>0</v>
      </c>
      <c r="Y358" s="1"/>
      <c r="AA358" s="119">
        <f ca="1" t="shared" si="16"/>
        <v>1</v>
      </c>
      <c r="AB358" s="36">
        <f ca="1" t="shared" si="17"/>
        <v>3</v>
      </c>
      <c r="AC358" s="118">
        <f ca="1" t="shared" si="18"/>
        <v>1</v>
      </c>
      <c r="AE358" s="1"/>
      <c r="AG358" s="133">
        <f ca="1">VLOOKUP(F358,'Data Sources'!$L$3:$N$6,3,0)</f>
        <v>4</v>
      </c>
      <c r="AH358" s="134">
        <f ca="1">VLOOKUP(F358,'Data Sources'!$L$3:$O$6,4,0)</f>
        <v>1.2</v>
      </c>
      <c r="AI358" s="135">
        <f ca="1" t="shared" si="1626"/>
        <v>2.8</v>
      </c>
      <c r="AK358" s="1"/>
      <c r="AU358" s="1"/>
      <c r="AZ358" s="153"/>
      <c r="BA358" s="29"/>
      <c r="BB358" s="1"/>
      <c r="BG358" s="153"/>
      <c r="BH358" s="29"/>
      <c r="BI358" s="1"/>
      <c r="BN358" s="153"/>
      <c r="BO358" s="29"/>
      <c r="BP358" s="1"/>
    </row>
    <row r="359" ht="14.25" customHeight="1" spans="1:68">
      <c r="A359" s="48">
        <f t="shared" si="21"/>
        <v>349</v>
      </c>
      <c r="B359" s="49">
        <f ca="1" t="shared" si="7"/>
        <v>0.402247204993236</v>
      </c>
      <c r="C359" s="49">
        <f ca="1">VLOOKUP(B359,'Data Sources'!$C:$E,3)</f>
        <v>1</v>
      </c>
      <c r="D359" s="59">
        <f ca="1" t="shared" si="8"/>
        <v>576</v>
      </c>
      <c r="E359" s="49">
        <f ca="1" t="shared" si="9"/>
        <v>0.234797809420761</v>
      </c>
      <c r="F359" s="49" t="str">
        <f ca="1">VLOOKUP(E359,'Data Sources'!$J$4:$O$6,3)</f>
        <v>Hot Coffee</v>
      </c>
      <c r="G359" s="49">
        <f ca="1">VLOOKUP(E359,'Data Sources'!$J$4:$O$6,4)</f>
        <v>2</v>
      </c>
      <c r="H359" s="54">
        <f ca="1" t="shared" si="10"/>
        <v>2</v>
      </c>
      <c r="I359" s="54">
        <f ca="1" t="shared" ref="I359:K359" si="1762">IF($H359=I$9,MAX(L358,$D359),L358)</f>
        <v>584</v>
      </c>
      <c r="J359" s="54">
        <f ca="1" t="shared" si="1762"/>
        <v>580</v>
      </c>
      <c r="K359" s="54">
        <f ca="1" t="shared" si="1762"/>
        <v>580</v>
      </c>
      <c r="L359" s="48">
        <f ca="1" t="shared" ref="L359:N359" si="1763">IF($H359=L$9,I359+$G359,L358)</f>
        <v>584</v>
      </c>
      <c r="M359" s="48">
        <f ca="1" t="shared" si="1763"/>
        <v>582</v>
      </c>
      <c r="N359" s="48">
        <f ca="1" t="shared" si="1763"/>
        <v>580</v>
      </c>
      <c r="O359" s="79">
        <f ca="1" t="shared" ref="O359:Q359" si="1764">+IF($H359=O$9,L359-$D359,0)</f>
        <v>0</v>
      </c>
      <c r="P359" s="79">
        <f ca="1" t="shared" si="1764"/>
        <v>6</v>
      </c>
      <c r="Q359" s="79">
        <f ca="1" t="shared" si="1764"/>
        <v>0</v>
      </c>
      <c r="R359" s="48">
        <f ca="1" t="shared" ref="R359:T359" si="1765">+IF($H359=R$9,MAX(0,L359-$D359),0)*$AA359</f>
        <v>0</v>
      </c>
      <c r="S359" s="48">
        <f ca="1" t="shared" si="1765"/>
        <v>6</v>
      </c>
      <c r="T359" s="48">
        <f ca="1" t="shared" si="1765"/>
        <v>0</v>
      </c>
      <c r="U359" s="48">
        <f ca="1" t="shared" ref="U359:W359" si="1766">IF($H359=U$9,MAX(I359-L358,0),0)*$AA359</f>
        <v>0</v>
      </c>
      <c r="V359" s="48">
        <f ca="1" t="shared" si="1766"/>
        <v>0</v>
      </c>
      <c r="W359" s="48">
        <f ca="1" t="shared" si="1766"/>
        <v>0</v>
      </c>
      <c r="Y359" s="1"/>
      <c r="AA359" s="119">
        <f ca="1" t="shared" si="16"/>
        <v>1</v>
      </c>
      <c r="AB359" s="36">
        <f ca="1" t="shared" si="17"/>
        <v>2</v>
      </c>
      <c r="AC359" s="118">
        <f ca="1" t="shared" si="18"/>
        <v>1</v>
      </c>
      <c r="AE359" s="1"/>
      <c r="AG359" s="133">
        <f ca="1">VLOOKUP(F359,'Data Sources'!$L$3:$N$6,3,0)</f>
        <v>4</v>
      </c>
      <c r="AH359" s="134">
        <f ca="1">VLOOKUP(F359,'Data Sources'!$L$3:$O$6,4,0)</f>
        <v>1.2</v>
      </c>
      <c r="AI359" s="135">
        <f ca="1" t="shared" si="1626"/>
        <v>2.8</v>
      </c>
      <c r="AK359" s="1"/>
      <c r="AU359" s="1"/>
      <c r="AZ359" s="153"/>
      <c r="BA359" s="29"/>
      <c r="BB359" s="1"/>
      <c r="BG359" s="153"/>
      <c r="BH359" s="29"/>
      <c r="BI359" s="1"/>
      <c r="BN359" s="153"/>
      <c r="BO359" s="29"/>
      <c r="BP359" s="1"/>
    </row>
    <row r="360" ht="14.25" customHeight="1" spans="1:68">
      <c r="A360" s="55">
        <f t="shared" si="21"/>
        <v>350</v>
      </c>
      <c r="B360" s="56">
        <f ca="1" t="shared" si="7"/>
        <v>0.555467616354497</v>
      </c>
      <c r="C360" s="56">
        <f ca="1">VLOOKUP(B360,'Data Sources'!$C:$E,3)</f>
        <v>2</v>
      </c>
      <c r="D360" s="57">
        <f ca="1" t="shared" si="8"/>
        <v>578</v>
      </c>
      <c r="E360" s="56">
        <f ca="1" t="shared" si="9"/>
        <v>0.924554290339393</v>
      </c>
      <c r="F360" s="56" t="str">
        <f ca="1">VLOOKUP(E360,'Data Sources'!$J$4:$O$6,3)</f>
        <v>Blended Drink</v>
      </c>
      <c r="G360" s="56">
        <f ca="1">VLOOKUP(E360,'Data Sources'!$J$4:$O$6,4)</f>
        <v>8</v>
      </c>
      <c r="H360" s="58">
        <f ca="1" t="shared" si="10"/>
        <v>3</v>
      </c>
      <c r="I360" s="58">
        <f ca="1" t="shared" ref="I360:K360" si="1767">IF($H360=I$9,MAX(L359,$D360),L359)</f>
        <v>584</v>
      </c>
      <c r="J360" s="58">
        <f ca="1" t="shared" si="1767"/>
        <v>582</v>
      </c>
      <c r="K360" s="58">
        <f ca="1" t="shared" si="1767"/>
        <v>580</v>
      </c>
      <c r="L360" s="48">
        <f ca="1" t="shared" ref="L360:N360" si="1768">IF($H360=L$9,I360+$G360,L359)</f>
        <v>584</v>
      </c>
      <c r="M360" s="48">
        <f ca="1" t="shared" si="1768"/>
        <v>582</v>
      </c>
      <c r="N360" s="48">
        <f ca="1" t="shared" si="1768"/>
        <v>588</v>
      </c>
      <c r="O360" s="79">
        <f ca="1" t="shared" ref="O360:Q360" si="1769">+IF($H360=O$9,L360-$D360,0)</f>
        <v>0</v>
      </c>
      <c r="P360" s="79">
        <f ca="1" t="shared" si="1769"/>
        <v>0</v>
      </c>
      <c r="Q360" s="79">
        <f ca="1" t="shared" si="1769"/>
        <v>10</v>
      </c>
      <c r="R360" s="55">
        <f ca="1" t="shared" ref="R360:T360" si="1770">+IF($H360=R$9,MAX(0,L360-$D360),0)*$AA360</f>
        <v>0</v>
      </c>
      <c r="S360" s="55">
        <f ca="1" t="shared" si="1770"/>
        <v>0</v>
      </c>
      <c r="T360" s="55">
        <f ca="1" t="shared" si="1770"/>
        <v>10</v>
      </c>
      <c r="U360" s="55">
        <f ca="1" t="shared" ref="U360:W360" si="1771">IF($H360=U$9,MAX(I360-L359,0),0)*$AA360</f>
        <v>0</v>
      </c>
      <c r="V360" s="55">
        <f ca="1" t="shared" si="1771"/>
        <v>0</v>
      </c>
      <c r="W360" s="55">
        <f ca="1" t="shared" si="1771"/>
        <v>0</v>
      </c>
      <c r="Y360" s="1"/>
      <c r="AA360" s="119">
        <f ca="1" t="shared" si="16"/>
        <v>1</v>
      </c>
      <c r="AB360" s="36">
        <f ca="1" t="shared" si="17"/>
        <v>3</v>
      </c>
      <c r="AC360" s="118">
        <f ca="1" t="shared" si="18"/>
        <v>1</v>
      </c>
      <c r="AE360" s="1"/>
      <c r="AG360" s="133">
        <f ca="1">VLOOKUP(F360,'Data Sources'!$L$3:$N$6,3,0)</f>
        <v>5</v>
      </c>
      <c r="AH360" s="134">
        <f ca="1">VLOOKUP(F360,'Data Sources'!$L$3:$O$6,4,0)</f>
        <v>1.9</v>
      </c>
      <c r="AI360" s="135">
        <f ca="1" t="shared" si="1626"/>
        <v>3.1</v>
      </c>
      <c r="AK360" s="1"/>
      <c r="AU360" s="1"/>
      <c r="AZ360" s="153"/>
      <c r="BA360" s="29"/>
      <c r="BB360" s="1"/>
      <c r="BG360" s="153"/>
      <c r="BH360" s="29"/>
      <c r="BI360" s="1"/>
      <c r="BN360" s="153"/>
      <c r="BO360" s="29"/>
      <c r="BP360" s="1"/>
    </row>
    <row r="361" ht="14.25" customHeight="1" spans="1:68">
      <c r="A361" s="48">
        <f t="shared" si="21"/>
        <v>351</v>
      </c>
      <c r="B361" s="49">
        <f ca="1" t="shared" si="7"/>
        <v>0.420421189721722</v>
      </c>
      <c r="C361" s="49">
        <f ca="1">VLOOKUP(B361,'Data Sources'!$C:$E,3)</f>
        <v>1</v>
      </c>
      <c r="D361" s="59">
        <f ca="1" t="shared" si="8"/>
        <v>579</v>
      </c>
      <c r="E361" s="49">
        <f ca="1" t="shared" si="9"/>
        <v>0.900131507786993</v>
      </c>
      <c r="F361" s="49" t="str">
        <f ca="1">VLOOKUP(E361,'Data Sources'!$J$4:$O$6,3)</f>
        <v>Blended Drink</v>
      </c>
      <c r="G361" s="49">
        <f ca="1">VLOOKUP(E361,'Data Sources'!$J$4:$O$6,4)</f>
        <v>8</v>
      </c>
      <c r="H361" s="54">
        <f ca="1" t="shared" si="10"/>
        <v>2</v>
      </c>
      <c r="I361" s="54">
        <f ca="1" t="shared" ref="I361:K361" si="1772">IF($H361=I$9,MAX(L360,$D361),L360)</f>
        <v>584</v>
      </c>
      <c r="J361" s="54">
        <f ca="1" t="shared" si="1772"/>
        <v>582</v>
      </c>
      <c r="K361" s="54">
        <f ca="1" t="shared" si="1772"/>
        <v>588</v>
      </c>
      <c r="L361" s="48">
        <f ca="1" t="shared" ref="L361:N361" si="1773">IF($H361=L$9,I361+$G361,L360)</f>
        <v>584</v>
      </c>
      <c r="M361" s="48">
        <f ca="1" t="shared" si="1773"/>
        <v>590</v>
      </c>
      <c r="N361" s="48">
        <f ca="1" t="shared" si="1773"/>
        <v>588</v>
      </c>
      <c r="O361" s="79">
        <f ca="1" t="shared" ref="O361:Q361" si="1774">+IF($H361=O$9,L361-$D361,0)</f>
        <v>0</v>
      </c>
      <c r="P361" s="79">
        <f ca="1" t="shared" si="1774"/>
        <v>11</v>
      </c>
      <c r="Q361" s="79">
        <f ca="1" t="shared" si="1774"/>
        <v>0</v>
      </c>
      <c r="R361" s="48">
        <f ca="1" t="shared" ref="R361:T361" si="1775">+IF($H361=R$9,MAX(0,L361-$D361),0)*$AA361</f>
        <v>0</v>
      </c>
      <c r="S361" s="48">
        <f ca="1" t="shared" si="1775"/>
        <v>11</v>
      </c>
      <c r="T361" s="48">
        <f ca="1" t="shared" si="1775"/>
        <v>0</v>
      </c>
      <c r="U361" s="48">
        <f ca="1" t="shared" ref="U361:W361" si="1776">IF($H361=U$9,MAX(I361-L360,0),0)*$AA361</f>
        <v>0</v>
      </c>
      <c r="V361" s="48">
        <f ca="1" t="shared" si="1776"/>
        <v>0</v>
      </c>
      <c r="W361" s="48">
        <f ca="1" t="shared" si="1776"/>
        <v>0</v>
      </c>
      <c r="Y361" s="1"/>
      <c r="AA361" s="119">
        <f ca="1" t="shared" si="16"/>
        <v>1</v>
      </c>
      <c r="AB361" s="36">
        <f ca="1" t="shared" si="17"/>
        <v>2</v>
      </c>
      <c r="AC361" s="118">
        <f ca="1" t="shared" si="18"/>
        <v>1</v>
      </c>
      <c r="AE361" s="1"/>
      <c r="AG361" s="133">
        <f ca="1">VLOOKUP(F361,'Data Sources'!$L$3:$N$6,3,0)</f>
        <v>5</v>
      </c>
      <c r="AH361" s="134">
        <f ca="1">VLOOKUP(F361,'Data Sources'!$L$3:$O$6,4,0)</f>
        <v>1.9</v>
      </c>
      <c r="AI361" s="135">
        <f ca="1" t="shared" si="1626"/>
        <v>3.1</v>
      </c>
      <c r="AK361" s="1"/>
      <c r="AU361" s="1"/>
      <c r="AZ361" s="153"/>
      <c r="BA361" s="29"/>
      <c r="BB361" s="1"/>
      <c r="BG361" s="153"/>
      <c r="BH361" s="29"/>
      <c r="BI361" s="1"/>
      <c r="BN361" s="153"/>
      <c r="BO361" s="29"/>
      <c r="BP361" s="1"/>
    </row>
    <row r="362" ht="14.25" customHeight="1" spans="1:68">
      <c r="A362" s="55">
        <f t="shared" si="21"/>
        <v>352</v>
      </c>
      <c r="B362" s="56">
        <f ca="1" t="shared" si="7"/>
        <v>0.315156654039314</v>
      </c>
      <c r="C362" s="56">
        <f ca="1">VLOOKUP(B362,'Data Sources'!$C:$E,3)</f>
        <v>1</v>
      </c>
      <c r="D362" s="57">
        <f ca="1" t="shared" si="8"/>
        <v>580</v>
      </c>
      <c r="E362" s="56">
        <f ca="1" t="shared" si="9"/>
        <v>0.848198132239718</v>
      </c>
      <c r="F362" s="56" t="str">
        <f ca="1">VLOOKUP(E362,'Data Sources'!$J$4:$O$6,3)</f>
        <v>Blended Drink</v>
      </c>
      <c r="G362" s="56">
        <f ca="1">VLOOKUP(E362,'Data Sources'!$J$4:$O$6,4)</f>
        <v>8</v>
      </c>
      <c r="H362" s="58">
        <f ca="1" t="shared" si="10"/>
        <v>1</v>
      </c>
      <c r="I362" s="58">
        <f ca="1" t="shared" ref="I362:K362" si="1777">IF($H362=I$9,MAX(L361,$D362),L361)</f>
        <v>584</v>
      </c>
      <c r="J362" s="58">
        <f ca="1" t="shared" si="1777"/>
        <v>590</v>
      </c>
      <c r="K362" s="58">
        <f ca="1" t="shared" si="1777"/>
        <v>588</v>
      </c>
      <c r="L362" s="48">
        <f ca="1" t="shared" ref="L362:N362" si="1778">IF($H362=L$9,I362+$G362,L361)</f>
        <v>592</v>
      </c>
      <c r="M362" s="48">
        <f ca="1" t="shared" si="1778"/>
        <v>590</v>
      </c>
      <c r="N362" s="48">
        <f ca="1" t="shared" si="1778"/>
        <v>588</v>
      </c>
      <c r="O362" s="79">
        <f ca="1" t="shared" ref="O362:Q362" si="1779">+IF($H362=O$9,L362-$D362,0)</f>
        <v>12</v>
      </c>
      <c r="P362" s="79">
        <f ca="1" t="shared" si="1779"/>
        <v>0</v>
      </c>
      <c r="Q362" s="79">
        <f ca="1" t="shared" si="1779"/>
        <v>0</v>
      </c>
      <c r="R362" s="55">
        <f ca="1" t="shared" ref="R362:T362" si="1780">+IF($H362=R$9,MAX(0,L362-$D362),0)*$AA362</f>
        <v>12</v>
      </c>
      <c r="S362" s="55">
        <f ca="1" t="shared" si="1780"/>
        <v>0</v>
      </c>
      <c r="T362" s="55">
        <f ca="1" t="shared" si="1780"/>
        <v>0</v>
      </c>
      <c r="U362" s="55">
        <f ca="1" t="shared" ref="U362:W362" si="1781">IF($H362=U$9,MAX(I362-L361,0),0)*$AA362</f>
        <v>0</v>
      </c>
      <c r="V362" s="55">
        <f ca="1" t="shared" si="1781"/>
        <v>0</v>
      </c>
      <c r="W362" s="55">
        <f ca="1" t="shared" si="1781"/>
        <v>0</v>
      </c>
      <c r="Y362" s="1"/>
      <c r="AA362" s="119">
        <f ca="1" t="shared" si="16"/>
        <v>1</v>
      </c>
      <c r="AB362" s="36">
        <f ca="1" t="shared" si="17"/>
        <v>1</v>
      </c>
      <c r="AC362" s="118">
        <f ca="1" t="shared" si="18"/>
        <v>1</v>
      </c>
      <c r="AE362" s="1"/>
      <c r="AG362" s="133">
        <f ca="1">VLOOKUP(F362,'Data Sources'!$L$3:$N$6,3,0)</f>
        <v>5</v>
      </c>
      <c r="AH362" s="134">
        <f ca="1">VLOOKUP(F362,'Data Sources'!$L$3:$O$6,4,0)</f>
        <v>1.9</v>
      </c>
      <c r="AI362" s="135">
        <f ca="1" t="shared" si="1626"/>
        <v>3.1</v>
      </c>
      <c r="AK362" s="1"/>
      <c r="AU362" s="1"/>
      <c r="AZ362" s="153"/>
      <c r="BA362" s="29"/>
      <c r="BB362" s="1"/>
      <c r="BG362" s="153"/>
      <c r="BH362" s="29"/>
      <c r="BI362" s="1"/>
      <c r="BN362" s="153"/>
      <c r="BO362" s="29"/>
      <c r="BP362" s="1"/>
    </row>
    <row r="363" ht="14.25" customHeight="1" spans="1:68">
      <c r="A363" s="48">
        <f t="shared" si="21"/>
        <v>353</v>
      </c>
      <c r="B363" s="49">
        <f ca="1" t="shared" si="7"/>
        <v>0.136123070025874</v>
      </c>
      <c r="C363" s="49">
        <f ca="1">VLOOKUP(B363,'Data Sources'!$C:$E,3)</f>
        <v>1</v>
      </c>
      <c r="D363" s="59">
        <f ca="1" t="shared" si="8"/>
        <v>581</v>
      </c>
      <c r="E363" s="49">
        <f ca="1" t="shared" si="9"/>
        <v>0.447111065037945</v>
      </c>
      <c r="F363" s="49" t="str">
        <f ca="1">VLOOKUP(E363,'Data Sources'!$J$4:$O$6,3)</f>
        <v>Hot Coffee</v>
      </c>
      <c r="G363" s="49">
        <f ca="1">VLOOKUP(E363,'Data Sources'!$J$4:$O$6,4)</f>
        <v>2</v>
      </c>
      <c r="H363" s="54">
        <f ca="1" t="shared" si="10"/>
        <v>3</v>
      </c>
      <c r="I363" s="54">
        <f ca="1" t="shared" ref="I363:K363" si="1782">IF($H363=I$9,MAX(L362,$D363),L362)</f>
        <v>592</v>
      </c>
      <c r="J363" s="54">
        <f ca="1" t="shared" si="1782"/>
        <v>590</v>
      </c>
      <c r="K363" s="54">
        <f ca="1" t="shared" si="1782"/>
        <v>588</v>
      </c>
      <c r="L363" s="48">
        <f ca="1" t="shared" ref="L363:N363" si="1783">IF($H363=L$9,I363+$G363,L362)</f>
        <v>592</v>
      </c>
      <c r="M363" s="48">
        <f ca="1" t="shared" si="1783"/>
        <v>590</v>
      </c>
      <c r="N363" s="48">
        <f ca="1" t="shared" si="1783"/>
        <v>590</v>
      </c>
      <c r="O363" s="79">
        <f ca="1" t="shared" ref="O363:Q363" si="1784">+IF($H363=O$9,L363-$D363,0)</f>
        <v>0</v>
      </c>
      <c r="P363" s="79">
        <f ca="1" t="shared" si="1784"/>
        <v>0</v>
      </c>
      <c r="Q363" s="79">
        <f ca="1" t="shared" si="1784"/>
        <v>9</v>
      </c>
      <c r="R363" s="48">
        <f ca="1" t="shared" ref="R363:T363" si="1785">+IF($H363=R$9,MAX(0,L363-$D363),0)*$AA363</f>
        <v>0</v>
      </c>
      <c r="S363" s="48">
        <f ca="1" t="shared" si="1785"/>
        <v>0</v>
      </c>
      <c r="T363" s="48">
        <f ca="1" t="shared" si="1785"/>
        <v>9</v>
      </c>
      <c r="U363" s="48">
        <f ca="1" t="shared" ref="U363:W363" si="1786">IF($H363=U$9,MAX(I363-L362,0),0)*$AA363</f>
        <v>0</v>
      </c>
      <c r="V363" s="48">
        <f ca="1" t="shared" si="1786"/>
        <v>0</v>
      </c>
      <c r="W363" s="48">
        <f ca="1" t="shared" si="1786"/>
        <v>0</v>
      </c>
      <c r="Y363" s="1"/>
      <c r="AA363" s="119">
        <f ca="1" t="shared" si="16"/>
        <v>1</v>
      </c>
      <c r="AB363" s="36">
        <f ca="1" t="shared" si="17"/>
        <v>3</v>
      </c>
      <c r="AC363" s="118">
        <f ca="1" t="shared" si="18"/>
        <v>1</v>
      </c>
      <c r="AE363" s="1"/>
      <c r="AG363" s="133">
        <f ca="1">VLOOKUP(F363,'Data Sources'!$L$3:$N$6,3,0)</f>
        <v>4</v>
      </c>
      <c r="AH363" s="134">
        <f ca="1">VLOOKUP(F363,'Data Sources'!$L$3:$O$6,4,0)</f>
        <v>1.2</v>
      </c>
      <c r="AI363" s="135">
        <f ca="1" t="shared" si="1626"/>
        <v>2.8</v>
      </c>
      <c r="AK363" s="1"/>
      <c r="AU363" s="1"/>
      <c r="AZ363" s="153"/>
      <c r="BA363" s="29"/>
      <c r="BB363" s="1"/>
      <c r="BG363" s="153"/>
      <c r="BH363" s="29"/>
      <c r="BI363" s="1"/>
      <c r="BN363" s="153"/>
      <c r="BO363" s="29"/>
      <c r="BP363" s="1"/>
    </row>
    <row r="364" ht="14.25" customHeight="1" spans="1:68">
      <c r="A364" s="55">
        <f t="shared" si="21"/>
        <v>354</v>
      </c>
      <c r="B364" s="56">
        <f ca="1" t="shared" si="7"/>
        <v>0.891862400151198</v>
      </c>
      <c r="C364" s="56">
        <f ca="1">VLOOKUP(B364,'Data Sources'!$C:$E,3)</f>
        <v>3</v>
      </c>
      <c r="D364" s="57">
        <f ca="1" t="shared" si="8"/>
        <v>584</v>
      </c>
      <c r="E364" s="56">
        <f ca="1" t="shared" si="9"/>
        <v>0.656256912295802</v>
      </c>
      <c r="F364" s="56" t="str">
        <f ca="1">VLOOKUP(E364,'Data Sources'!$J$4:$O$6,3)</f>
        <v>Cold Coffee</v>
      </c>
      <c r="G364" s="56">
        <f ca="1">VLOOKUP(E364,'Data Sources'!$J$4:$O$6,4)</f>
        <v>5</v>
      </c>
      <c r="H364" s="58">
        <f ca="1" t="shared" si="10"/>
        <v>2</v>
      </c>
      <c r="I364" s="58">
        <f ca="1" t="shared" ref="I364:K364" si="1787">IF($H364=I$9,MAX(L363,$D364),L363)</f>
        <v>592</v>
      </c>
      <c r="J364" s="58">
        <f ca="1" t="shared" si="1787"/>
        <v>590</v>
      </c>
      <c r="K364" s="58">
        <f ca="1" t="shared" si="1787"/>
        <v>590</v>
      </c>
      <c r="L364" s="48">
        <f ca="1" t="shared" ref="L364:N364" si="1788">IF($H364=L$9,I364+$G364,L363)</f>
        <v>592</v>
      </c>
      <c r="M364" s="48">
        <f ca="1" t="shared" si="1788"/>
        <v>595</v>
      </c>
      <c r="N364" s="48">
        <f ca="1" t="shared" si="1788"/>
        <v>590</v>
      </c>
      <c r="O364" s="79">
        <f ca="1" t="shared" ref="O364:Q364" si="1789">+IF($H364=O$9,L364-$D364,0)</f>
        <v>0</v>
      </c>
      <c r="P364" s="79">
        <f ca="1" t="shared" si="1789"/>
        <v>11</v>
      </c>
      <c r="Q364" s="79">
        <f ca="1" t="shared" si="1789"/>
        <v>0</v>
      </c>
      <c r="R364" s="55">
        <f ca="1" t="shared" ref="R364:T364" si="1790">+IF($H364=R$9,MAX(0,L364-$D364),0)*$AA364</f>
        <v>0</v>
      </c>
      <c r="S364" s="55">
        <f ca="1" t="shared" si="1790"/>
        <v>11</v>
      </c>
      <c r="T364" s="55">
        <f ca="1" t="shared" si="1790"/>
        <v>0</v>
      </c>
      <c r="U364" s="55">
        <f ca="1" t="shared" ref="U364:W364" si="1791">IF($H364=U$9,MAX(I364-L363,0),0)*$AA364</f>
        <v>0</v>
      </c>
      <c r="V364" s="55">
        <f ca="1" t="shared" si="1791"/>
        <v>0</v>
      </c>
      <c r="W364" s="55">
        <f ca="1" t="shared" si="1791"/>
        <v>0</v>
      </c>
      <c r="Y364" s="1"/>
      <c r="AA364" s="119">
        <f ca="1" t="shared" si="16"/>
        <v>1</v>
      </c>
      <c r="AB364" s="36">
        <f ca="1" t="shared" si="17"/>
        <v>2</v>
      </c>
      <c r="AC364" s="118">
        <f ca="1" t="shared" si="18"/>
        <v>1</v>
      </c>
      <c r="AE364" s="1"/>
      <c r="AG364" s="133">
        <f ca="1">VLOOKUP(F364,'Data Sources'!$L$3:$N$6,3,0)</f>
        <v>4</v>
      </c>
      <c r="AH364" s="134">
        <f ca="1">VLOOKUP(F364,'Data Sources'!$L$3:$O$6,4,0)</f>
        <v>1</v>
      </c>
      <c r="AI364" s="135">
        <f ca="1" t="shared" si="1626"/>
        <v>3</v>
      </c>
      <c r="AK364" s="1"/>
      <c r="AU364" s="1"/>
      <c r="AZ364" s="153"/>
      <c r="BA364" s="29"/>
      <c r="BB364" s="1"/>
      <c r="BG364" s="153"/>
      <c r="BH364" s="29"/>
      <c r="BI364" s="1"/>
      <c r="BN364" s="153"/>
      <c r="BO364" s="29"/>
      <c r="BP364" s="1"/>
    </row>
    <row r="365" ht="14.25" customHeight="1" spans="1:68">
      <c r="A365" s="48">
        <f t="shared" si="21"/>
        <v>355</v>
      </c>
      <c r="B365" s="49">
        <f ca="1" t="shared" si="7"/>
        <v>0.896165066185451</v>
      </c>
      <c r="C365" s="49">
        <f ca="1">VLOOKUP(B365,'Data Sources'!$C:$E,3)</f>
        <v>3</v>
      </c>
      <c r="D365" s="59">
        <f ca="1" t="shared" si="8"/>
        <v>587</v>
      </c>
      <c r="E365" s="49">
        <f ca="1" t="shared" si="9"/>
        <v>0.992363264418854</v>
      </c>
      <c r="F365" s="49" t="str">
        <f ca="1">VLOOKUP(E365,'Data Sources'!$J$4:$O$6,3)</f>
        <v>Blended Drink</v>
      </c>
      <c r="G365" s="49">
        <f ca="1">VLOOKUP(E365,'Data Sources'!$J$4:$O$6,4)</f>
        <v>8</v>
      </c>
      <c r="H365" s="54">
        <f ca="1" t="shared" si="10"/>
        <v>3</v>
      </c>
      <c r="I365" s="54">
        <f ca="1" t="shared" ref="I365:K365" si="1792">IF($H365=I$9,MAX(L364,$D365),L364)</f>
        <v>592</v>
      </c>
      <c r="J365" s="54">
        <f ca="1" t="shared" si="1792"/>
        <v>595</v>
      </c>
      <c r="K365" s="54">
        <f ca="1" t="shared" si="1792"/>
        <v>590</v>
      </c>
      <c r="L365" s="48">
        <f ca="1" t="shared" ref="L365:N365" si="1793">IF($H365=L$9,I365+$G365,L364)</f>
        <v>592</v>
      </c>
      <c r="M365" s="48">
        <f ca="1" t="shared" si="1793"/>
        <v>595</v>
      </c>
      <c r="N365" s="48">
        <f ca="1" t="shared" si="1793"/>
        <v>598</v>
      </c>
      <c r="O365" s="79">
        <f ca="1" t="shared" ref="O365:Q365" si="1794">+IF($H365=O$9,L365-$D365,0)</f>
        <v>0</v>
      </c>
      <c r="P365" s="79">
        <f ca="1" t="shared" si="1794"/>
        <v>0</v>
      </c>
      <c r="Q365" s="79">
        <f ca="1" t="shared" si="1794"/>
        <v>11</v>
      </c>
      <c r="R365" s="48">
        <f ca="1" t="shared" ref="R365:T365" si="1795">+IF($H365=R$9,MAX(0,L365-$D365),0)*$AA365</f>
        <v>0</v>
      </c>
      <c r="S365" s="48">
        <f ca="1" t="shared" si="1795"/>
        <v>0</v>
      </c>
      <c r="T365" s="48">
        <f ca="1" t="shared" si="1795"/>
        <v>11</v>
      </c>
      <c r="U365" s="48">
        <f ca="1" t="shared" ref="U365:W365" si="1796">IF($H365=U$9,MAX(I365-L364,0),0)*$AA365</f>
        <v>0</v>
      </c>
      <c r="V365" s="48">
        <f ca="1" t="shared" si="1796"/>
        <v>0</v>
      </c>
      <c r="W365" s="48">
        <f ca="1" t="shared" si="1796"/>
        <v>0</v>
      </c>
      <c r="Y365" s="1"/>
      <c r="AA365" s="119">
        <f ca="1" t="shared" si="16"/>
        <v>1</v>
      </c>
      <c r="AB365" s="36">
        <f ca="1" t="shared" si="17"/>
        <v>3</v>
      </c>
      <c r="AC365" s="118">
        <f ca="1" t="shared" si="18"/>
        <v>1</v>
      </c>
      <c r="AE365" s="1"/>
      <c r="AG365" s="133">
        <f ca="1">VLOOKUP(F365,'Data Sources'!$L$3:$N$6,3,0)</f>
        <v>5</v>
      </c>
      <c r="AH365" s="134">
        <f ca="1">VLOOKUP(F365,'Data Sources'!$L$3:$O$6,4,0)</f>
        <v>1.9</v>
      </c>
      <c r="AI365" s="135">
        <f ca="1" t="shared" si="1626"/>
        <v>3.1</v>
      </c>
      <c r="AK365" s="1"/>
      <c r="AU365" s="1"/>
      <c r="AZ365" s="153"/>
      <c r="BA365" s="29"/>
      <c r="BB365" s="1"/>
      <c r="BG365" s="153"/>
      <c r="BH365" s="29"/>
      <c r="BI365" s="1"/>
      <c r="BN365" s="153"/>
      <c r="BO365" s="29"/>
      <c r="BP365" s="1"/>
    </row>
    <row r="366" ht="14.25" customHeight="1" spans="1:68">
      <c r="A366" s="55">
        <f t="shared" si="21"/>
        <v>356</v>
      </c>
      <c r="B366" s="56">
        <f ca="1" t="shared" si="7"/>
        <v>0.639726895374761</v>
      </c>
      <c r="C366" s="56">
        <f ca="1">VLOOKUP(B366,'Data Sources'!$C:$E,3)</f>
        <v>2</v>
      </c>
      <c r="D366" s="57">
        <f ca="1" t="shared" si="8"/>
        <v>589</v>
      </c>
      <c r="E366" s="56">
        <f ca="1" t="shared" si="9"/>
        <v>0.516125702940471</v>
      </c>
      <c r="F366" s="56" t="str">
        <f ca="1">VLOOKUP(E366,'Data Sources'!$J$4:$O$6,3)</f>
        <v>Cold Coffee</v>
      </c>
      <c r="G366" s="56">
        <f ca="1">VLOOKUP(E366,'Data Sources'!$J$4:$O$6,4)</f>
        <v>5</v>
      </c>
      <c r="H366" s="58">
        <f ca="1" t="shared" si="10"/>
        <v>1</v>
      </c>
      <c r="I366" s="58">
        <f ca="1" t="shared" ref="I366:K366" si="1797">IF($H366=I$9,MAX(L365,$D366),L365)</f>
        <v>592</v>
      </c>
      <c r="J366" s="58">
        <f ca="1" t="shared" si="1797"/>
        <v>595</v>
      </c>
      <c r="K366" s="58">
        <f ca="1" t="shared" si="1797"/>
        <v>598</v>
      </c>
      <c r="L366" s="48">
        <f ca="1" t="shared" ref="L366:N366" si="1798">IF($H366=L$9,I366+$G366,L365)</f>
        <v>597</v>
      </c>
      <c r="M366" s="48">
        <f ca="1" t="shared" si="1798"/>
        <v>595</v>
      </c>
      <c r="N366" s="48">
        <f ca="1" t="shared" si="1798"/>
        <v>598</v>
      </c>
      <c r="O366" s="79">
        <f ca="1" t="shared" ref="O366:Q366" si="1799">+IF($H366=O$9,L366-$D366,0)</f>
        <v>8</v>
      </c>
      <c r="P366" s="79">
        <f ca="1" t="shared" si="1799"/>
        <v>0</v>
      </c>
      <c r="Q366" s="79">
        <f ca="1" t="shared" si="1799"/>
        <v>0</v>
      </c>
      <c r="R366" s="55">
        <f ca="1" t="shared" ref="R366:T366" si="1800">+IF($H366=R$9,MAX(0,L366-$D366),0)*$AA366</f>
        <v>8</v>
      </c>
      <c r="S366" s="55">
        <f ca="1" t="shared" si="1800"/>
        <v>0</v>
      </c>
      <c r="T366" s="55">
        <f ca="1" t="shared" si="1800"/>
        <v>0</v>
      </c>
      <c r="U366" s="55">
        <f ca="1" t="shared" ref="U366:W366" si="1801">IF($H366=U$9,MAX(I366-L365,0),0)*$AA366</f>
        <v>0</v>
      </c>
      <c r="V366" s="55">
        <f ca="1" t="shared" si="1801"/>
        <v>0</v>
      </c>
      <c r="W366" s="55">
        <f ca="1" t="shared" si="1801"/>
        <v>0</v>
      </c>
      <c r="Y366" s="1"/>
      <c r="AA366" s="119">
        <f ca="1" t="shared" si="16"/>
        <v>1</v>
      </c>
      <c r="AB366" s="36">
        <f ca="1" t="shared" si="17"/>
        <v>1</v>
      </c>
      <c r="AC366" s="118">
        <f ca="1" t="shared" si="18"/>
        <v>1</v>
      </c>
      <c r="AE366" s="1"/>
      <c r="AG366" s="133">
        <f ca="1">VLOOKUP(F366,'Data Sources'!$L$3:$N$6,3,0)</f>
        <v>4</v>
      </c>
      <c r="AH366" s="134">
        <f ca="1">VLOOKUP(F366,'Data Sources'!$L$3:$O$6,4,0)</f>
        <v>1</v>
      </c>
      <c r="AI366" s="135">
        <f ca="1" t="shared" si="1626"/>
        <v>3</v>
      </c>
      <c r="AK366" s="1"/>
      <c r="AU366" s="1"/>
      <c r="AZ366" s="153"/>
      <c r="BA366" s="29"/>
      <c r="BB366" s="1"/>
      <c r="BG366" s="153"/>
      <c r="BH366" s="29"/>
      <c r="BI366" s="1"/>
      <c r="BN366" s="153"/>
      <c r="BO366" s="29"/>
      <c r="BP366" s="1"/>
    </row>
    <row r="367" ht="14.25" customHeight="1" spans="1:68">
      <c r="A367" s="48">
        <f t="shared" si="21"/>
        <v>357</v>
      </c>
      <c r="B367" s="49">
        <f ca="1" t="shared" si="7"/>
        <v>0.69602625906429</v>
      </c>
      <c r="C367" s="49">
        <f ca="1">VLOOKUP(B367,'Data Sources'!$C:$E,3)</f>
        <v>2</v>
      </c>
      <c r="D367" s="59">
        <f ca="1" t="shared" si="8"/>
        <v>591</v>
      </c>
      <c r="E367" s="49">
        <f ca="1" t="shared" si="9"/>
        <v>0.585702040981897</v>
      </c>
      <c r="F367" s="49" t="str">
        <f ca="1">VLOOKUP(E367,'Data Sources'!$J$4:$O$6,3)</f>
        <v>Cold Coffee</v>
      </c>
      <c r="G367" s="49">
        <f ca="1">VLOOKUP(E367,'Data Sources'!$J$4:$O$6,4)</f>
        <v>5</v>
      </c>
      <c r="H367" s="54">
        <f ca="1" t="shared" si="10"/>
        <v>2</v>
      </c>
      <c r="I367" s="54">
        <f ca="1" t="shared" ref="I367:K367" si="1802">IF($H367=I$9,MAX(L366,$D367),L366)</f>
        <v>597</v>
      </c>
      <c r="J367" s="54">
        <f ca="1" t="shared" si="1802"/>
        <v>595</v>
      </c>
      <c r="K367" s="54">
        <f ca="1" t="shared" si="1802"/>
        <v>598</v>
      </c>
      <c r="L367" s="48">
        <f ca="1" t="shared" ref="L367:N367" si="1803">IF($H367=L$9,I367+$G367,L366)</f>
        <v>597</v>
      </c>
      <c r="M367" s="48">
        <f ca="1" t="shared" si="1803"/>
        <v>600</v>
      </c>
      <c r="N367" s="48">
        <f ca="1" t="shared" si="1803"/>
        <v>598</v>
      </c>
      <c r="O367" s="79">
        <f ca="1" t="shared" ref="O367:Q367" si="1804">+IF($H367=O$9,L367-$D367,0)</f>
        <v>0</v>
      </c>
      <c r="P367" s="79">
        <f ca="1" t="shared" si="1804"/>
        <v>9</v>
      </c>
      <c r="Q367" s="79">
        <f ca="1" t="shared" si="1804"/>
        <v>0</v>
      </c>
      <c r="R367" s="48">
        <f ca="1" t="shared" ref="R367:T367" si="1805">+IF($H367=R$9,MAX(0,L367-$D367),0)*$AA367</f>
        <v>0</v>
      </c>
      <c r="S367" s="48">
        <f ca="1" t="shared" si="1805"/>
        <v>9</v>
      </c>
      <c r="T367" s="48">
        <f ca="1" t="shared" si="1805"/>
        <v>0</v>
      </c>
      <c r="U367" s="48">
        <f ca="1" t="shared" ref="U367:W367" si="1806">IF($H367=U$9,MAX(I367-L366,0),0)*$AA367</f>
        <v>0</v>
      </c>
      <c r="V367" s="48">
        <f ca="1" t="shared" si="1806"/>
        <v>0</v>
      </c>
      <c r="W367" s="48">
        <f ca="1" t="shared" si="1806"/>
        <v>0</v>
      </c>
      <c r="Y367" s="1"/>
      <c r="AA367" s="119">
        <f ca="1" t="shared" si="16"/>
        <v>1</v>
      </c>
      <c r="AB367" s="36">
        <f ca="1" t="shared" si="17"/>
        <v>2</v>
      </c>
      <c r="AC367" s="118">
        <f ca="1" t="shared" si="18"/>
        <v>1</v>
      </c>
      <c r="AE367" s="1"/>
      <c r="AG367" s="133">
        <f ca="1">VLOOKUP(F367,'Data Sources'!$L$3:$N$6,3,0)</f>
        <v>4</v>
      </c>
      <c r="AH367" s="134">
        <f ca="1">VLOOKUP(F367,'Data Sources'!$L$3:$O$6,4,0)</f>
        <v>1</v>
      </c>
      <c r="AI367" s="135">
        <f ca="1" t="shared" si="1626"/>
        <v>3</v>
      </c>
      <c r="AK367" s="1"/>
      <c r="AU367" s="1"/>
      <c r="AZ367" s="153"/>
      <c r="BA367" s="29"/>
      <c r="BB367" s="1"/>
      <c r="BG367" s="153"/>
      <c r="BH367" s="29"/>
      <c r="BI367" s="1"/>
      <c r="BN367" s="153"/>
      <c r="BO367" s="29"/>
      <c r="BP367" s="1"/>
    </row>
    <row r="368" ht="14.25" customHeight="1" spans="1:68">
      <c r="A368" s="55">
        <f t="shared" si="21"/>
        <v>358</v>
      </c>
      <c r="B368" s="56">
        <f ca="1" t="shared" si="7"/>
        <v>0.634817150369519</v>
      </c>
      <c r="C368" s="56">
        <f ca="1">VLOOKUP(B368,'Data Sources'!$C:$E,3)</f>
        <v>2</v>
      </c>
      <c r="D368" s="57">
        <f ca="1" t="shared" si="8"/>
        <v>593</v>
      </c>
      <c r="E368" s="56">
        <f ca="1" t="shared" si="9"/>
        <v>0.529907195497804</v>
      </c>
      <c r="F368" s="56" t="str">
        <f ca="1">VLOOKUP(E368,'Data Sources'!$J$4:$O$6,3)</f>
        <v>Cold Coffee</v>
      </c>
      <c r="G368" s="56">
        <f ca="1">VLOOKUP(E368,'Data Sources'!$J$4:$O$6,4)</f>
        <v>5</v>
      </c>
      <c r="H368" s="58">
        <f ca="1" t="shared" si="10"/>
        <v>1</v>
      </c>
      <c r="I368" s="58">
        <f ca="1" t="shared" ref="I368:K368" si="1807">IF($H368=I$9,MAX(L367,$D368),L367)</f>
        <v>597</v>
      </c>
      <c r="J368" s="58">
        <f ca="1" t="shared" si="1807"/>
        <v>600</v>
      </c>
      <c r="K368" s="58">
        <f ca="1" t="shared" si="1807"/>
        <v>598</v>
      </c>
      <c r="L368" s="48">
        <f ca="1" t="shared" ref="L368:N368" si="1808">IF($H368=L$9,I368+$G368,L367)</f>
        <v>602</v>
      </c>
      <c r="M368" s="48">
        <f ca="1" t="shared" si="1808"/>
        <v>600</v>
      </c>
      <c r="N368" s="48">
        <f ca="1" t="shared" si="1808"/>
        <v>598</v>
      </c>
      <c r="O368" s="79">
        <f ca="1" t="shared" ref="O368:Q368" si="1809">+IF($H368=O$9,L368-$D368,0)</f>
        <v>9</v>
      </c>
      <c r="P368" s="79">
        <f ca="1" t="shared" si="1809"/>
        <v>0</v>
      </c>
      <c r="Q368" s="79">
        <f ca="1" t="shared" si="1809"/>
        <v>0</v>
      </c>
      <c r="R368" s="55">
        <f ca="1" t="shared" ref="R368:T368" si="1810">+IF($H368=R$9,MAX(0,L368-$D368),0)*$AA368</f>
        <v>9</v>
      </c>
      <c r="S368" s="55">
        <f ca="1" t="shared" si="1810"/>
        <v>0</v>
      </c>
      <c r="T368" s="55">
        <f ca="1" t="shared" si="1810"/>
        <v>0</v>
      </c>
      <c r="U368" s="55">
        <f ca="1" t="shared" ref="U368:W368" si="1811">IF($H368=U$9,MAX(I368-L367,0),0)*$AA368</f>
        <v>0</v>
      </c>
      <c r="V368" s="55">
        <f ca="1" t="shared" si="1811"/>
        <v>0</v>
      </c>
      <c r="W368" s="55">
        <f ca="1" t="shared" si="1811"/>
        <v>0</v>
      </c>
      <c r="Y368" s="1"/>
      <c r="AA368" s="119">
        <f ca="1" t="shared" si="16"/>
        <v>1</v>
      </c>
      <c r="AB368" s="36">
        <f ca="1" t="shared" si="17"/>
        <v>1</v>
      </c>
      <c r="AC368" s="118">
        <f ca="1" t="shared" si="18"/>
        <v>1</v>
      </c>
      <c r="AE368" s="1"/>
      <c r="AG368" s="133">
        <f ca="1">VLOOKUP(F368,'Data Sources'!$L$3:$N$6,3,0)</f>
        <v>4</v>
      </c>
      <c r="AH368" s="134">
        <f ca="1">VLOOKUP(F368,'Data Sources'!$L$3:$O$6,4,0)</f>
        <v>1</v>
      </c>
      <c r="AI368" s="135">
        <f ca="1" t="shared" si="1626"/>
        <v>3</v>
      </c>
      <c r="AK368" s="1"/>
      <c r="AU368" s="1"/>
      <c r="AZ368" s="153"/>
      <c r="BA368" s="29"/>
      <c r="BB368" s="1"/>
      <c r="BG368" s="153"/>
      <c r="BH368" s="29"/>
      <c r="BI368" s="1"/>
      <c r="BN368" s="153"/>
      <c r="BO368" s="29"/>
      <c r="BP368" s="1"/>
    </row>
    <row r="369" ht="14.25" customHeight="1" spans="1:68">
      <c r="A369" s="48">
        <f t="shared" si="21"/>
        <v>359</v>
      </c>
      <c r="B369" s="49">
        <f ca="1" t="shared" si="7"/>
        <v>0.790258167559938</v>
      </c>
      <c r="C369" s="49">
        <f ca="1">VLOOKUP(B369,'Data Sources'!$C:$E,3)</f>
        <v>2</v>
      </c>
      <c r="D369" s="59">
        <f ca="1" t="shared" si="8"/>
        <v>595</v>
      </c>
      <c r="E369" s="49">
        <f ca="1" t="shared" si="9"/>
        <v>0.201002216672657</v>
      </c>
      <c r="F369" s="49" t="str">
        <f ca="1">VLOOKUP(E369,'Data Sources'!$J$4:$O$6,3)</f>
        <v>Hot Coffee</v>
      </c>
      <c r="G369" s="49">
        <f ca="1">VLOOKUP(E369,'Data Sources'!$J$4:$O$6,4)</f>
        <v>2</v>
      </c>
      <c r="H369" s="54">
        <f ca="1" t="shared" si="10"/>
        <v>3</v>
      </c>
      <c r="I369" s="54">
        <f ca="1" t="shared" ref="I369:K369" si="1812">IF($H369=I$9,MAX(L368,$D369),L368)</f>
        <v>602</v>
      </c>
      <c r="J369" s="54">
        <f ca="1" t="shared" si="1812"/>
        <v>600</v>
      </c>
      <c r="K369" s="54">
        <f ca="1" t="shared" si="1812"/>
        <v>598</v>
      </c>
      <c r="L369" s="48">
        <f ca="1" t="shared" ref="L369:N369" si="1813">IF($H369=L$9,I369+$G369,L368)</f>
        <v>602</v>
      </c>
      <c r="M369" s="48">
        <f ca="1" t="shared" si="1813"/>
        <v>600</v>
      </c>
      <c r="N369" s="48">
        <f ca="1" t="shared" si="1813"/>
        <v>600</v>
      </c>
      <c r="O369" s="79">
        <f ca="1" t="shared" ref="O369:Q369" si="1814">+IF($H369=O$9,L369-$D369,0)</f>
        <v>0</v>
      </c>
      <c r="P369" s="79">
        <f ca="1" t="shared" si="1814"/>
        <v>0</v>
      </c>
      <c r="Q369" s="79">
        <f ca="1" t="shared" si="1814"/>
        <v>5</v>
      </c>
      <c r="R369" s="48">
        <f ca="1" t="shared" ref="R369:T369" si="1815">+IF($H369=R$9,MAX(0,L369-$D369),0)*$AA369</f>
        <v>0</v>
      </c>
      <c r="S369" s="48">
        <f ca="1" t="shared" si="1815"/>
        <v>0</v>
      </c>
      <c r="T369" s="48">
        <f ca="1" t="shared" si="1815"/>
        <v>5</v>
      </c>
      <c r="U369" s="48">
        <f ca="1" t="shared" ref="U369:W369" si="1816">IF($H369=U$9,MAX(I369-L368,0),0)*$AA369</f>
        <v>0</v>
      </c>
      <c r="V369" s="48">
        <f ca="1" t="shared" si="1816"/>
        <v>0</v>
      </c>
      <c r="W369" s="48">
        <f ca="1" t="shared" si="1816"/>
        <v>0</v>
      </c>
      <c r="Y369" s="1"/>
      <c r="AA369" s="119">
        <f ca="1" t="shared" si="16"/>
        <v>1</v>
      </c>
      <c r="AB369" s="36">
        <f ca="1" t="shared" si="17"/>
        <v>3</v>
      </c>
      <c r="AC369" s="118">
        <f ca="1" t="shared" si="18"/>
        <v>1</v>
      </c>
      <c r="AE369" s="1"/>
      <c r="AG369" s="133">
        <f ca="1">VLOOKUP(F369,'Data Sources'!$L$3:$N$6,3,0)</f>
        <v>4</v>
      </c>
      <c r="AH369" s="134">
        <f ca="1">VLOOKUP(F369,'Data Sources'!$L$3:$O$6,4,0)</f>
        <v>1.2</v>
      </c>
      <c r="AI369" s="135">
        <f ca="1" t="shared" si="1626"/>
        <v>2.8</v>
      </c>
      <c r="AK369" s="1"/>
      <c r="AU369" s="1"/>
      <c r="AZ369" s="153"/>
      <c r="BA369" s="29"/>
      <c r="BB369" s="1"/>
      <c r="BG369" s="153"/>
      <c r="BH369" s="29"/>
      <c r="BI369" s="1"/>
      <c r="BN369" s="153"/>
      <c r="BO369" s="29"/>
      <c r="BP369" s="1"/>
    </row>
    <row r="370" ht="14.25" customHeight="1" spans="1:68">
      <c r="A370" s="55">
        <f t="shared" si="21"/>
        <v>360</v>
      </c>
      <c r="B370" s="56">
        <f ca="1" t="shared" si="7"/>
        <v>0.357382829981068</v>
      </c>
      <c r="C370" s="56">
        <f ca="1">VLOOKUP(B370,'Data Sources'!$C:$E,3)</f>
        <v>1</v>
      </c>
      <c r="D370" s="57">
        <f ca="1" t="shared" si="8"/>
        <v>596</v>
      </c>
      <c r="E370" s="56">
        <f ca="1" t="shared" si="9"/>
        <v>0.622167802087713</v>
      </c>
      <c r="F370" s="56" t="str">
        <f ca="1">VLOOKUP(E370,'Data Sources'!$J$4:$O$6,3)</f>
        <v>Cold Coffee</v>
      </c>
      <c r="G370" s="56">
        <f ca="1">VLOOKUP(E370,'Data Sources'!$J$4:$O$6,4)</f>
        <v>5</v>
      </c>
      <c r="H370" s="58">
        <f ca="1" t="shared" si="10"/>
        <v>2</v>
      </c>
      <c r="I370" s="58">
        <f ca="1" t="shared" ref="I370:K370" si="1817">IF($H370=I$9,MAX(L369,$D370),L369)</f>
        <v>602</v>
      </c>
      <c r="J370" s="58">
        <f ca="1" t="shared" si="1817"/>
        <v>600</v>
      </c>
      <c r="K370" s="58">
        <f ca="1" t="shared" si="1817"/>
        <v>600</v>
      </c>
      <c r="L370" s="48">
        <f ca="1" t="shared" ref="L370:N370" si="1818">IF($H370=L$9,I370+$G370,L369)</f>
        <v>602</v>
      </c>
      <c r="M370" s="48">
        <f ca="1" t="shared" si="1818"/>
        <v>605</v>
      </c>
      <c r="N370" s="48">
        <f ca="1" t="shared" si="1818"/>
        <v>600</v>
      </c>
      <c r="O370" s="79">
        <f ca="1" t="shared" ref="O370:Q370" si="1819">+IF($H370=O$9,L370-$D370,0)</f>
        <v>0</v>
      </c>
      <c r="P370" s="79">
        <f ca="1" t="shared" si="1819"/>
        <v>9</v>
      </c>
      <c r="Q370" s="79">
        <f ca="1" t="shared" si="1819"/>
        <v>0</v>
      </c>
      <c r="R370" s="55">
        <f ca="1" t="shared" ref="R370:T370" si="1820">+IF($H370=R$9,MAX(0,L370-$D370),0)*$AA370</f>
        <v>0</v>
      </c>
      <c r="S370" s="55">
        <f ca="1" t="shared" si="1820"/>
        <v>9</v>
      </c>
      <c r="T370" s="55">
        <f ca="1" t="shared" si="1820"/>
        <v>0</v>
      </c>
      <c r="U370" s="55">
        <f ca="1" t="shared" ref="U370:W370" si="1821">IF($H370=U$9,MAX(I370-L369,0),0)*$AA370</f>
        <v>0</v>
      </c>
      <c r="V370" s="55">
        <f ca="1" t="shared" si="1821"/>
        <v>0</v>
      </c>
      <c r="W370" s="55">
        <f ca="1" t="shared" si="1821"/>
        <v>0</v>
      </c>
      <c r="Y370" s="1"/>
      <c r="AA370" s="119">
        <f ca="1" t="shared" si="16"/>
        <v>1</v>
      </c>
      <c r="AB370" s="36">
        <f ca="1" t="shared" si="17"/>
        <v>2</v>
      </c>
      <c r="AC370" s="118">
        <f ca="1" t="shared" si="18"/>
        <v>1</v>
      </c>
      <c r="AE370" s="1"/>
      <c r="AG370" s="133">
        <f ca="1">VLOOKUP(F370,'Data Sources'!$L$3:$N$6,3,0)</f>
        <v>4</v>
      </c>
      <c r="AH370" s="134">
        <f ca="1">VLOOKUP(F370,'Data Sources'!$L$3:$O$6,4,0)</f>
        <v>1</v>
      </c>
      <c r="AI370" s="135">
        <f ca="1" t="shared" si="1626"/>
        <v>3</v>
      </c>
      <c r="AK370" s="1"/>
      <c r="AU370" s="1"/>
      <c r="AZ370" s="153"/>
      <c r="BA370" s="29"/>
      <c r="BB370" s="1"/>
      <c r="BG370" s="153"/>
      <c r="BH370" s="29"/>
      <c r="BI370" s="1"/>
      <c r="BN370" s="153"/>
      <c r="BO370" s="29"/>
      <c r="BP370" s="1"/>
    </row>
    <row r="371" ht="14.25" customHeight="1" spans="1:68">
      <c r="A371" s="48">
        <f t="shared" si="21"/>
        <v>361</v>
      </c>
      <c r="B371" s="49">
        <f ca="1" t="shared" si="7"/>
        <v>0.866056442598034</v>
      </c>
      <c r="C371" s="49">
        <f ca="1">VLOOKUP(B371,'Data Sources'!$C:$E,3)</f>
        <v>3</v>
      </c>
      <c r="D371" s="59">
        <f ca="1" t="shared" si="8"/>
        <v>599</v>
      </c>
      <c r="E371" s="49">
        <f ca="1" t="shared" si="9"/>
        <v>0.282302355021391</v>
      </c>
      <c r="F371" s="49" t="str">
        <f ca="1">VLOOKUP(E371,'Data Sources'!$J$4:$O$6,3)</f>
        <v>Hot Coffee</v>
      </c>
      <c r="G371" s="49">
        <f ca="1">VLOOKUP(E371,'Data Sources'!$J$4:$O$6,4)</f>
        <v>2</v>
      </c>
      <c r="H371" s="54">
        <f ca="1" t="shared" si="10"/>
        <v>3</v>
      </c>
      <c r="I371" s="54">
        <f ca="1" t="shared" ref="I371:K371" si="1822">IF($H371=I$9,MAX(L370,$D371),L370)</f>
        <v>602</v>
      </c>
      <c r="J371" s="54">
        <f ca="1" t="shared" si="1822"/>
        <v>605</v>
      </c>
      <c r="K371" s="54">
        <f ca="1" t="shared" si="1822"/>
        <v>600</v>
      </c>
      <c r="L371" s="48">
        <f ca="1" t="shared" ref="L371:N371" si="1823">IF($H371=L$9,I371+$G371,L370)</f>
        <v>602</v>
      </c>
      <c r="M371" s="48">
        <f ca="1" t="shared" si="1823"/>
        <v>605</v>
      </c>
      <c r="N371" s="48">
        <f ca="1" t="shared" si="1823"/>
        <v>602</v>
      </c>
      <c r="O371" s="79">
        <f ca="1" t="shared" ref="O371:Q371" si="1824">+IF($H371=O$9,L371-$D371,0)</f>
        <v>0</v>
      </c>
      <c r="P371" s="79">
        <f ca="1" t="shared" si="1824"/>
        <v>0</v>
      </c>
      <c r="Q371" s="79">
        <f ca="1" t="shared" si="1824"/>
        <v>3</v>
      </c>
      <c r="R371" s="48">
        <f ca="1" t="shared" ref="R371:T371" si="1825">+IF($H371=R$9,MAX(0,L371-$D371),0)*$AA371</f>
        <v>0</v>
      </c>
      <c r="S371" s="48">
        <f ca="1" t="shared" si="1825"/>
        <v>0</v>
      </c>
      <c r="T371" s="48">
        <f ca="1" t="shared" si="1825"/>
        <v>3</v>
      </c>
      <c r="U371" s="48">
        <f ca="1" t="shared" ref="U371:W371" si="1826">IF($H371=U$9,MAX(I371-L370,0),0)*$AA371</f>
        <v>0</v>
      </c>
      <c r="V371" s="48">
        <f ca="1" t="shared" si="1826"/>
        <v>0</v>
      </c>
      <c r="W371" s="48">
        <f ca="1" t="shared" si="1826"/>
        <v>0</v>
      </c>
      <c r="Y371" s="1"/>
      <c r="AA371" s="119">
        <f ca="1" t="shared" si="16"/>
        <v>1</v>
      </c>
      <c r="AB371" s="36">
        <f ca="1" t="shared" si="17"/>
        <v>3</v>
      </c>
      <c r="AC371" s="118">
        <f ca="1" t="shared" si="18"/>
        <v>1</v>
      </c>
      <c r="AE371" s="1"/>
      <c r="AG371" s="133">
        <f ca="1">VLOOKUP(F371,'Data Sources'!$L$3:$N$6,3,0)</f>
        <v>4</v>
      </c>
      <c r="AH371" s="134">
        <f ca="1">VLOOKUP(F371,'Data Sources'!$L$3:$O$6,4,0)</f>
        <v>1.2</v>
      </c>
      <c r="AI371" s="135">
        <f ca="1" t="shared" si="1626"/>
        <v>2.8</v>
      </c>
      <c r="AK371" s="1"/>
      <c r="AU371" s="1"/>
      <c r="AZ371" s="153"/>
      <c r="BA371" s="29"/>
      <c r="BB371" s="1"/>
      <c r="BG371" s="153"/>
      <c r="BH371" s="29"/>
      <c r="BI371" s="1"/>
      <c r="BN371" s="153"/>
      <c r="BO371" s="29"/>
      <c r="BP371" s="1"/>
    </row>
    <row r="372" ht="14.25" customHeight="1" spans="1:68">
      <c r="A372" s="55">
        <f t="shared" si="21"/>
        <v>362</v>
      </c>
      <c r="B372" s="56">
        <f ca="1" t="shared" si="7"/>
        <v>0.234040965665316</v>
      </c>
      <c r="C372" s="56">
        <f ca="1">VLOOKUP(B372,'Data Sources'!$C:$E,3)</f>
        <v>1</v>
      </c>
      <c r="D372" s="57">
        <f ca="1" t="shared" si="8"/>
        <v>600</v>
      </c>
      <c r="E372" s="56">
        <f ca="1" t="shared" si="9"/>
        <v>0.661343088381892</v>
      </c>
      <c r="F372" s="56" t="str">
        <f ca="1">VLOOKUP(E372,'Data Sources'!$J$4:$O$6,3)</f>
        <v>Cold Coffee</v>
      </c>
      <c r="G372" s="56">
        <f ca="1">VLOOKUP(E372,'Data Sources'!$J$4:$O$6,4)</f>
        <v>5</v>
      </c>
      <c r="H372" s="58">
        <f ca="1" t="shared" si="10"/>
        <v>1</v>
      </c>
      <c r="I372" s="58">
        <f ca="1" t="shared" ref="I372:K372" si="1827">IF($H372=I$9,MAX(L371,$D372),L371)</f>
        <v>602</v>
      </c>
      <c r="J372" s="58">
        <f ca="1" t="shared" si="1827"/>
        <v>605</v>
      </c>
      <c r="K372" s="58">
        <f ca="1" t="shared" si="1827"/>
        <v>602</v>
      </c>
      <c r="L372" s="48">
        <f ca="1" t="shared" ref="L372:N372" si="1828">IF($H372=L$9,I372+$G372,L371)</f>
        <v>607</v>
      </c>
      <c r="M372" s="48">
        <f ca="1" t="shared" si="1828"/>
        <v>605</v>
      </c>
      <c r="N372" s="48">
        <f ca="1" t="shared" si="1828"/>
        <v>602</v>
      </c>
      <c r="O372" s="79">
        <f ca="1" t="shared" ref="O372:Q372" si="1829">+IF($H372=O$9,L372-$D372,0)</f>
        <v>7</v>
      </c>
      <c r="P372" s="79">
        <f ca="1" t="shared" si="1829"/>
        <v>0</v>
      </c>
      <c r="Q372" s="79">
        <f ca="1" t="shared" si="1829"/>
        <v>0</v>
      </c>
      <c r="R372" s="55">
        <f ca="1" t="shared" ref="R372:T372" si="1830">+IF($H372=R$9,MAX(0,L372-$D372),0)*$AA372</f>
        <v>7</v>
      </c>
      <c r="S372" s="55">
        <f ca="1" t="shared" si="1830"/>
        <v>0</v>
      </c>
      <c r="T372" s="55">
        <f ca="1" t="shared" si="1830"/>
        <v>0</v>
      </c>
      <c r="U372" s="55">
        <f ca="1" t="shared" ref="U372:W372" si="1831">IF($H372=U$9,MAX(I372-L371,0),0)*$AA372</f>
        <v>0</v>
      </c>
      <c r="V372" s="55">
        <f ca="1" t="shared" si="1831"/>
        <v>0</v>
      </c>
      <c r="W372" s="55">
        <f ca="1" t="shared" si="1831"/>
        <v>0</v>
      </c>
      <c r="Y372" s="1"/>
      <c r="AA372" s="119">
        <f ca="1" t="shared" si="16"/>
        <v>1</v>
      </c>
      <c r="AB372" s="36">
        <f ca="1" t="shared" si="17"/>
        <v>1</v>
      </c>
      <c r="AC372" s="118">
        <f ca="1" t="shared" si="18"/>
        <v>1</v>
      </c>
      <c r="AE372" s="1"/>
      <c r="AG372" s="133">
        <f ca="1">VLOOKUP(F372,'Data Sources'!$L$3:$N$6,3,0)</f>
        <v>4</v>
      </c>
      <c r="AH372" s="134">
        <f ca="1">VLOOKUP(F372,'Data Sources'!$L$3:$O$6,4,0)</f>
        <v>1</v>
      </c>
      <c r="AI372" s="135">
        <f ca="1" t="shared" si="1626"/>
        <v>3</v>
      </c>
      <c r="AK372" s="1"/>
      <c r="AU372" s="1"/>
      <c r="AZ372" s="153"/>
      <c r="BA372" s="29"/>
      <c r="BB372" s="1"/>
      <c r="BG372" s="153"/>
      <c r="BH372" s="29"/>
      <c r="BI372" s="1"/>
      <c r="BN372" s="153"/>
      <c r="BO372" s="29"/>
      <c r="BP372" s="1"/>
    </row>
    <row r="373" ht="14.25" customHeight="1" spans="1:68">
      <c r="A373" s="48">
        <f t="shared" si="21"/>
        <v>363</v>
      </c>
      <c r="B373" s="49">
        <f ca="1" t="shared" si="7"/>
        <v>0.833097000841783</v>
      </c>
      <c r="C373" s="49">
        <f ca="1">VLOOKUP(B373,'Data Sources'!$C:$E,3)</f>
        <v>2</v>
      </c>
      <c r="D373" s="59">
        <f ca="1" t="shared" si="8"/>
        <v>602</v>
      </c>
      <c r="E373" s="49">
        <f ca="1" t="shared" si="9"/>
        <v>0.469417928234371</v>
      </c>
      <c r="F373" s="49" t="str">
        <f ca="1">VLOOKUP(E373,'Data Sources'!$J$4:$O$6,3)</f>
        <v>Hot Coffee</v>
      </c>
      <c r="G373" s="49">
        <f ca="1">VLOOKUP(E373,'Data Sources'!$J$4:$O$6,4)</f>
        <v>2</v>
      </c>
      <c r="H373" s="54">
        <f ca="1" t="shared" si="10"/>
        <v>3</v>
      </c>
      <c r="I373" s="54">
        <f ca="1" t="shared" ref="I373:K373" si="1832">IF($H373=I$9,MAX(L372,$D373),L372)</f>
        <v>607</v>
      </c>
      <c r="J373" s="54">
        <f ca="1" t="shared" si="1832"/>
        <v>605</v>
      </c>
      <c r="K373" s="54">
        <f ca="1" t="shared" si="1832"/>
        <v>602</v>
      </c>
      <c r="L373" s="48">
        <f ca="1" t="shared" ref="L373:N373" si="1833">IF($H373=L$9,I373+$G373,L372)</f>
        <v>607</v>
      </c>
      <c r="M373" s="48">
        <f ca="1" t="shared" si="1833"/>
        <v>605</v>
      </c>
      <c r="N373" s="48">
        <f ca="1" t="shared" si="1833"/>
        <v>604</v>
      </c>
      <c r="O373" s="79">
        <f ca="1" t="shared" ref="O373:Q373" si="1834">+IF($H373=O$9,L373-$D373,0)</f>
        <v>0</v>
      </c>
      <c r="P373" s="79">
        <f ca="1" t="shared" si="1834"/>
        <v>0</v>
      </c>
      <c r="Q373" s="79">
        <f ca="1" t="shared" si="1834"/>
        <v>2</v>
      </c>
      <c r="R373" s="48">
        <f ca="1" t="shared" ref="R373:T373" si="1835">+IF($H373=R$9,MAX(0,L373-$D373),0)*$AA373</f>
        <v>0</v>
      </c>
      <c r="S373" s="48">
        <f ca="1" t="shared" si="1835"/>
        <v>0</v>
      </c>
      <c r="T373" s="48">
        <f ca="1" t="shared" si="1835"/>
        <v>2</v>
      </c>
      <c r="U373" s="48">
        <f ca="1" t="shared" ref="U373:W373" si="1836">IF($H373=U$9,MAX(I373-L372,0),0)*$AA373</f>
        <v>0</v>
      </c>
      <c r="V373" s="48">
        <f ca="1" t="shared" si="1836"/>
        <v>0</v>
      </c>
      <c r="W373" s="48">
        <f ca="1" t="shared" si="1836"/>
        <v>0</v>
      </c>
      <c r="Y373" s="1"/>
      <c r="AA373" s="119">
        <f ca="1" t="shared" si="16"/>
        <v>1</v>
      </c>
      <c r="AB373" s="36">
        <f ca="1" t="shared" si="17"/>
        <v>3</v>
      </c>
      <c r="AC373" s="118">
        <f ca="1" t="shared" si="18"/>
        <v>1</v>
      </c>
      <c r="AE373" s="1"/>
      <c r="AG373" s="133">
        <f ca="1">VLOOKUP(F373,'Data Sources'!$L$3:$N$6,3,0)</f>
        <v>4</v>
      </c>
      <c r="AH373" s="134">
        <f ca="1">VLOOKUP(F373,'Data Sources'!$L$3:$O$6,4,0)</f>
        <v>1.2</v>
      </c>
      <c r="AI373" s="135">
        <f ca="1" t="shared" si="1626"/>
        <v>2.8</v>
      </c>
      <c r="AK373" s="1"/>
      <c r="AU373" s="1"/>
      <c r="AZ373" s="153"/>
      <c r="BA373" s="29"/>
      <c r="BB373" s="1"/>
      <c r="BG373" s="153"/>
      <c r="BH373" s="29"/>
      <c r="BI373" s="1"/>
      <c r="BN373" s="153"/>
      <c r="BO373" s="29"/>
      <c r="BP373" s="1"/>
    </row>
    <row r="374" ht="14.25" customHeight="1" spans="1:68">
      <c r="A374" s="55">
        <f t="shared" si="21"/>
        <v>364</v>
      </c>
      <c r="B374" s="56">
        <f ca="1" t="shared" si="7"/>
        <v>0.0929628343283027</v>
      </c>
      <c r="C374" s="56">
        <f ca="1">VLOOKUP(B374,'Data Sources'!$C:$E,3)</f>
        <v>1</v>
      </c>
      <c r="D374" s="57">
        <f ca="1" t="shared" si="8"/>
        <v>603</v>
      </c>
      <c r="E374" s="56">
        <f ca="1" t="shared" si="9"/>
        <v>0.0817967710195686</v>
      </c>
      <c r="F374" s="56" t="str">
        <f ca="1">VLOOKUP(E374,'Data Sources'!$J$4:$O$6,3)</f>
        <v>Hot Coffee</v>
      </c>
      <c r="G374" s="56">
        <f ca="1">VLOOKUP(E374,'Data Sources'!$J$4:$O$6,4)</f>
        <v>2</v>
      </c>
      <c r="H374" s="58">
        <f ca="1" t="shared" si="10"/>
        <v>3</v>
      </c>
      <c r="I374" s="58">
        <f ca="1" t="shared" ref="I374:K374" si="1837">IF($H374=I$9,MAX(L373,$D374),L373)</f>
        <v>607</v>
      </c>
      <c r="J374" s="58">
        <f ca="1" t="shared" si="1837"/>
        <v>605</v>
      </c>
      <c r="K374" s="58">
        <f ca="1" t="shared" si="1837"/>
        <v>604</v>
      </c>
      <c r="L374" s="48">
        <f ca="1" t="shared" ref="L374:N374" si="1838">IF($H374=L$9,I374+$G374,L373)</f>
        <v>607</v>
      </c>
      <c r="M374" s="48">
        <f ca="1" t="shared" si="1838"/>
        <v>605</v>
      </c>
      <c r="N374" s="48">
        <f ca="1" t="shared" si="1838"/>
        <v>606</v>
      </c>
      <c r="O374" s="79">
        <f ca="1" t="shared" ref="O374:Q374" si="1839">+IF($H374=O$9,L374-$D374,0)</f>
        <v>0</v>
      </c>
      <c r="P374" s="79">
        <f ca="1" t="shared" si="1839"/>
        <v>0</v>
      </c>
      <c r="Q374" s="79">
        <f ca="1" t="shared" si="1839"/>
        <v>3</v>
      </c>
      <c r="R374" s="55">
        <f ca="1" t="shared" ref="R374:T374" si="1840">+IF($H374=R$9,MAX(0,L374-$D374),0)*$AA374</f>
        <v>0</v>
      </c>
      <c r="S374" s="55">
        <f ca="1" t="shared" si="1840"/>
        <v>0</v>
      </c>
      <c r="T374" s="55">
        <f ca="1" t="shared" si="1840"/>
        <v>3</v>
      </c>
      <c r="U374" s="55">
        <f ca="1" t="shared" ref="U374:W374" si="1841">IF($H374=U$9,MAX(I374-L373,0),0)*$AA374</f>
        <v>0</v>
      </c>
      <c r="V374" s="55">
        <f ca="1" t="shared" si="1841"/>
        <v>0</v>
      </c>
      <c r="W374" s="55">
        <f ca="1" t="shared" si="1841"/>
        <v>0</v>
      </c>
      <c r="Y374" s="1"/>
      <c r="AA374" s="119">
        <f ca="1" t="shared" si="16"/>
        <v>1</v>
      </c>
      <c r="AB374" s="36">
        <f ca="1" t="shared" si="17"/>
        <v>3</v>
      </c>
      <c r="AC374" s="118">
        <f ca="1" t="shared" si="18"/>
        <v>1</v>
      </c>
      <c r="AE374" s="1"/>
      <c r="AG374" s="133">
        <f ca="1">VLOOKUP(F374,'Data Sources'!$L$3:$N$6,3,0)</f>
        <v>4</v>
      </c>
      <c r="AH374" s="134">
        <f ca="1">VLOOKUP(F374,'Data Sources'!$L$3:$O$6,4,0)</f>
        <v>1.2</v>
      </c>
      <c r="AI374" s="135">
        <f ca="1" t="shared" si="1626"/>
        <v>2.8</v>
      </c>
      <c r="AK374" s="1"/>
      <c r="AU374" s="1"/>
      <c r="AZ374" s="153"/>
      <c r="BA374" s="29"/>
      <c r="BB374" s="1"/>
      <c r="BG374" s="153"/>
      <c r="BH374" s="29"/>
      <c r="BI374" s="1"/>
      <c r="BN374" s="153"/>
      <c r="BO374" s="29"/>
      <c r="BP374" s="1"/>
    </row>
    <row r="375" ht="14.25" customHeight="1" spans="1:68">
      <c r="A375" s="48">
        <f t="shared" si="21"/>
        <v>365</v>
      </c>
      <c r="B375" s="49">
        <f ca="1" t="shared" si="7"/>
        <v>0.700155643818492</v>
      </c>
      <c r="C375" s="49">
        <f ca="1">VLOOKUP(B375,'Data Sources'!$C:$E,3)</f>
        <v>2</v>
      </c>
      <c r="D375" s="59">
        <f ca="1" t="shared" si="8"/>
        <v>605</v>
      </c>
      <c r="E375" s="49">
        <f ca="1" t="shared" si="9"/>
        <v>0.558741270883168</v>
      </c>
      <c r="F375" s="49" t="str">
        <f ca="1">VLOOKUP(E375,'Data Sources'!$J$4:$O$6,3)</f>
        <v>Cold Coffee</v>
      </c>
      <c r="G375" s="49">
        <f ca="1">VLOOKUP(E375,'Data Sources'!$J$4:$O$6,4)</f>
        <v>5</v>
      </c>
      <c r="H375" s="54">
        <f ca="1" t="shared" si="10"/>
        <v>2</v>
      </c>
      <c r="I375" s="54">
        <f ca="1" t="shared" ref="I375:K375" si="1842">IF($H375=I$9,MAX(L374,$D375),L374)</f>
        <v>607</v>
      </c>
      <c r="J375" s="54">
        <f ca="1" t="shared" si="1842"/>
        <v>605</v>
      </c>
      <c r="K375" s="54">
        <f ca="1" t="shared" si="1842"/>
        <v>606</v>
      </c>
      <c r="L375" s="48">
        <f ca="1" t="shared" ref="L375:N375" si="1843">IF($H375=L$9,I375+$G375,L374)</f>
        <v>607</v>
      </c>
      <c r="M375" s="48">
        <f ca="1" t="shared" si="1843"/>
        <v>610</v>
      </c>
      <c r="N375" s="48">
        <f ca="1" t="shared" si="1843"/>
        <v>606</v>
      </c>
      <c r="O375" s="79">
        <f ca="1" t="shared" ref="O375:Q375" si="1844">+IF($H375=O$9,L375-$D375,0)</f>
        <v>0</v>
      </c>
      <c r="P375" s="79">
        <f ca="1" t="shared" si="1844"/>
        <v>5</v>
      </c>
      <c r="Q375" s="79">
        <f ca="1" t="shared" si="1844"/>
        <v>0</v>
      </c>
      <c r="R375" s="48">
        <f ca="1" t="shared" ref="R375:T375" si="1845">+IF($H375=R$9,MAX(0,L375-$D375),0)*$AA375</f>
        <v>0</v>
      </c>
      <c r="S375" s="48">
        <f ca="1" t="shared" si="1845"/>
        <v>5</v>
      </c>
      <c r="T375" s="48">
        <f ca="1" t="shared" si="1845"/>
        <v>0</v>
      </c>
      <c r="U375" s="48">
        <f ca="1" t="shared" ref="U375:W375" si="1846">IF($H375=U$9,MAX(I375-L374,0),0)*$AA375</f>
        <v>0</v>
      </c>
      <c r="V375" s="48">
        <f ca="1" t="shared" si="1846"/>
        <v>0</v>
      </c>
      <c r="W375" s="48">
        <f ca="1" t="shared" si="1846"/>
        <v>0</v>
      </c>
      <c r="Y375" s="1"/>
      <c r="AA375" s="119">
        <f ca="1" t="shared" si="16"/>
        <v>1</v>
      </c>
      <c r="AB375" s="36">
        <f ca="1" t="shared" si="17"/>
        <v>2</v>
      </c>
      <c r="AC375" s="118">
        <f ca="1" t="shared" si="18"/>
        <v>1</v>
      </c>
      <c r="AE375" s="1"/>
      <c r="AG375" s="133">
        <f ca="1">VLOOKUP(F375,'Data Sources'!$L$3:$N$6,3,0)</f>
        <v>4</v>
      </c>
      <c r="AH375" s="134">
        <f ca="1">VLOOKUP(F375,'Data Sources'!$L$3:$O$6,4,0)</f>
        <v>1</v>
      </c>
      <c r="AI375" s="135">
        <f ca="1" t="shared" si="1626"/>
        <v>3</v>
      </c>
      <c r="AK375" s="1"/>
      <c r="AU375" s="1"/>
      <c r="AZ375" s="153"/>
      <c r="BA375" s="29"/>
      <c r="BB375" s="1"/>
      <c r="BG375" s="153"/>
      <c r="BH375" s="29"/>
      <c r="BI375" s="1"/>
      <c r="BN375" s="153"/>
      <c r="BO375" s="29"/>
      <c r="BP375" s="1"/>
    </row>
    <row r="376" ht="14.25" customHeight="1" spans="1:68">
      <c r="A376" s="55">
        <f t="shared" si="21"/>
        <v>366</v>
      </c>
      <c r="B376" s="56">
        <f ca="1" t="shared" si="7"/>
        <v>0.0615902941864419</v>
      </c>
      <c r="C376" s="56">
        <f ca="1">VLOOKUP(B376,'Data Sources'!$C:$E,3)</f>
        <v>1</v>
      </c>
      <c r="D376" s="57">
        <f ca="1" t="shared" si="8"/>
        <v>606</v>
      </c>
      <c r="E376" s="56">
        <f ca="1" t="shared" si="9"/>
        <v>0.144993547738353</v>
      </c>
      <c r="F376" s="56" t="str">
        <f ca="1">VLOOKUP(E376,'Data Sources'!$J$4:$O$6,3)</f>
        <v>Hot Coffee</v>
      </c>
      <c r="G376" s="56">
        <f ca="1">VLOOKUP(E376,'Data Sources'!$J$4:$O$6,4)</f>
        <v>2</v>
      </c>
      <c r="H376" s="58">
        <f ca="1" t="shared" si="10"/>
        <v>3</v>
      </c>
      <c r="I376" s="58">
        <f ca="1" t="shared" ref="I376:K376" si="1847">IF($H376=I$9,MAX(L375,$D376),L375)</f>
        <v>607</v>
      </c>
      <c r="J376" s="58">
        <f ca="1" t="shared" si="1847"/>
        <v>610</v>
      </c>
      <c r="K376" s="58">
        <f ca="1" t="shared" si="1847"/>
        <v>606</v>
      </c>
      <c r="L376" s="48">
        <f ca="1" t="shared" ref="L376:N376" si="1848">IF($H376=L$9,I376+$G376,L375)</f>
        <v>607</v>
      </c>
      <c r="M376" s="48">
        <f ca="1" t="shared" si="1848"/>
        <v>610</v>
      </c>
      <c r="N376" s="48">
        <f ca="1" t="shared" si="1848"/>
        <v>608</v>
      </c>
      <c r="O376" s="79">
        <f ca="1" t="shared" ref="O376:Q376" si="1849">+IF($H376=O$9,L376-$D376,0)</f>
        <v>0</v>
      </c>
      <c r="P376" s="79">
        <f ca="1" t="shared" si="1849"/>
        <v>0</v>
      </c>
      <c r="Q376" s="79">
        <f ca="1" t="shared" si="1849"/>
        <v>2</v>
      </c>
      <c r="R376" s="55">
        <f ca="1" t="shared" ref="R376:T376" si="1850">+IF($H376=R$9,MAX(0,L376-$D376),0)*$AA376</f>
        <v>0</v>
      </c>
      <c r="S376" s="55">
        <f ca="1" t="shared" si="1850"/>
        <v>0</v>
      </c>
      <c r="T376" s="55">
        <f ca="1" t="shared" si="1850"/>
        <v>2</v>
      </c>
      <c r="U376" s="55">
        <f ca="1" t="shared" ref="U376:W376" si="1851">IF($H376=U$9,MAX(I376-L375,0),0)*$AA376</f>
        <v>0</v>
      </c>
      <c r="V376" s="55">
        <f ca="1" t="shared" si="1851"/>
        <v>0</v>
      </c>
      <c r="W376" s="55">
        <f ca="1" t="shared" si="1851"/>
        <v>0</v>
      </c>
      <c r="Y376" s="1"/>
      <c r="AA376" s="119">
        <f ca="1" t="shared" si="16"/>
        <v>1</v>
      </c>
      <c r="AB376" s="36">
        <f ca="1" t="shared" si="17"/>
        <v>3</v>
      </c>
      <c r="AC376" s="118">
        <f ca="1" t="shared" si="18"/>
        <v>1</v>
      </c>
      <c r="AE376" s="1"/>
      <c r="AG376" s="133">
        <f ca="1">VLOOKUP(F376,'Data Sources'!$L$3:$N$6,3,0)</f>
        <v>4</v>
      </c>
      <c r="AH376" s="134">
        <f ca="1">VLOOKUP(F376,'Data Sources'!$L$3:$O$6,4,0)</f>
        <v>1.2</v>
      </c>
      <c r="AI376" s="135">
        <f ca="1" t="shared" si="1626"/>
        <v>2.8</v>
      </c>
      <c r="AK376" s="1"/>
      <c r="AU376" s="1"/>
      <c r="AZ376" s="153"/>
      <c r="BA376" s="29"/>
      <c r="BB376" s="1"/>
      <c r="BG376" s="153"/>
      <c r="BH376" s="29"/>
      <c r="BI376" s="1"/>
      <c r="BN376" s="153"/>
      <c r="BO376" s="29"/>
      <c r="BP376" s="1"/>
    </row>
    <row r="377" ht="14.25" customHeight="1" spans="1:68">
      <c r="A377" s="48">
        <f t="shared" si="21"/>
        <v>367</v>
      </c>
      <c r="B377" s="49">
        <f ca="1" t="shared" si="7"/>
        <v>0.21970211754685</v>
      </c>
      <c r="C377" s="49">
        <f ca="1">VLOOKUP(B377,'Data Sources'!$C:$E,3)</f>
        <v>1</v>
      </c>
      <c r="D377" s="59">
        <f ca="1" t="shared" si="8"/>
        <v>607</v>
      </c>
      <c r="E377" s="49">
        <f ca="1" t="shared" si="9"/>
        <v>0.960308941918911</v>
      </c>
      <c r="F377" s="49" t="str">
        <f ca="1">VLOOKUP(E377,'Data Sources'!$J$4:$O$6,3)</f>
        <v>Blended Drink</v>
      </c>
      <c r="G377" s="49">
        <f ca="1">VLOOKUP(E377,'Data Sources'!$J$4:$O$6,4)</f>
        <v>8</v>
      </c>
      <c r="H377" s="54">
        <f ca="1" t="shared" si="10"/>
        <v>1</v>
      </c>
      <c r="I377" s="54">
        <f ca="1" t="shared" ref="I377:K377" si="1852">IF($H377=I$9,MAX(L376,$D377),L376)</f>
        <v>607</v>
      </c>
      <c r="J377" s="54">
        <f ca="1" t="shared" si="1852"/>
        <v>610</v>
      </c>
      <c r="K377" s="54">
        <f ca="1" t="shared" si="1852"/>
        <v>608</v>
      </c>
      <c r="L377" s="48">
        <f ca="1" t="shared" ref="L377:N377" si="1853">IF($H377=L$9,I377+$G377,L376)</f>
        <v>615</v>
      </c>
      <c r="M377" s="48">
        <f ca="1" t="shared" si="1853"/>
        <v>610</v>
      </c>
      <c r="N377" s="48">
        <f ca="1" t="shared" si="1853"/>
        <v>608</v>
      </c>
      <c r="O377" s="79">
        <f ca="1" t="shared" ref="O377:Q377" si="1854">+IF($H377=O$9,L377-$D377,0)</f>
        <v>8</v>
      </c>
      <c r="P377" s="79">
        <f ca="1" t="shared" si="1854"/>
        <v>0</v>
      </c>
      <c r="Q377" s="79">
        <f ca="1" t="shared" si="1854"/>
        <v>0</v>
      </c>
      <c r="R377" s="48">
        <f ca="1" t="shared" ref="R377:T377" si="1855">+IF($H377=R$9,MAX(0,L377-$D377),0)*$AA377</f>
        <v>8</v>
      </c>
      <c r="S377" s="48">
        <f ca="1" t="shared" si="1855"/>
        <v>0</v>
      </c>
      <c r="T377" s="48">
        <f ca="1" t="shared" si="1855"/>
        <v>0</v>
      </c>
      <c r="U377" s="48">
        <f ca="1" t="shared" ref="U377:W377" si="1856">IF($H377=U$9,MAX(I377-L376,0),0)*$AA377</f>
        <v>0</v>
      </c>
      <c r="V377" s="48">
        <f ca="1" t="shared" si="1856"/>
        <v>0</v>
      </c>
      <c r="W377" s="48">
        <f ca="1" t="shared" si="1856"/>
        <v>0</v>
      </c>
      <c r="Y377" s="1"/>
      <c r="AA377" s="119">
        <f ca="1" t="shared" si="16"/>
        <v>1</v>
      </c>
      <c r="AB377" s="36">
        <f ca="1" t="shared" si="17"/>
        <v>1</v>
      </c>
      <c r="AC377" s="118">
        <f ca="1" t="shared" si="18"/>
        <v>1</v>
      </c>
      <c r="AE377" s="1"/>
      <c r="AG377" s="133">
        <f ca="1">VLOOKUP(F377,'Data Sources'!$L$3:$N$6,3,0)</f>
        <v>5</v>
      </c>
      <c r="AH377" s="134">
        <f ca="1">VLOOKUP(F377,'Data Sources'!$L$3:$O$6,4,0)</f>
        <v>1.9</v>
      </c>
      <c r="AI377" s="135">
        <f ca="1" t="shared" si="1626"/>
        <v>3.1</v>
      </c>
      <c r="AK377" s="1"/>
      <c r="AU377" s="1"/>
      <c r="AZ377" s="153"/>
      <c r="BA377" s="29"/>
      <c r="BB377" s="1"/>
      <c r="BG377" s="153"/>
      <c r="BH377" s="29"/>
      <c r="BI377" s="1"/>
      <c r="BN377" s="153"/>
      <c r="BO377" s="29"/>
      <c r="BP377" s="1"/>
    </row>
    <row r="378" ht="14.25" customHeight="1" spans="1:68">
      <c r="A378" s="55">
        <f t="shared" si="21"/>
        <v>368</v>
      </c>
      <c r="B378" s="56">
        <f ca="1" t="shared" si="7"/>
        <v>0.0537030079670315</v>
      </c>
      <c r="C378" s="56">
        <f ca="1">VLOOKUP(B378,'Data Sources'!$C:$E,3)</f>
        <v>1</v>
      </c>
      <c r="D378" s="57">
        <f ca="1" t="shared" si="8"/>
        <v>608</v>
      </c>
      <c r="E378" s="56">
        <f ca="1" t="shared" si="9"/>
        <v>0.360363352465958</v>
      </c>
      <c r="F378" s="56" t="str">
        <f ca="1">VLOOKUP(E378,'Data Sources'!$J$4:$O$6,3)</f>
        <v>Hot Coffee</v>
      </c>
      <c r="G378" s="56">
        <f ca="1">VLOOKUP(E378,'Data Sources'!$J$4:$O$6,4)</f>
        <v>2</v>
      </c>
      <c r="H378" s="58">
        <f ca="1" t="shared" si="10"/>
        <v>3</v>
      </c>
      <c r="I378" s="58">
        <f ca="1" t="shared" ref="I378:K378" si="1857">IF($H378=I$9,MAX(L377,$D378),L377)</f>
        <v>615</v>
      </c>
      <c r="J378" s="58">
        <f ca="1" t="shared" si="1857"/>
        <v>610</v>
      </c>
      <c r="K378" s="58">
        <f ca="1" t="shared" si="1857"/>
        <v>608</v>
      </c>
      <c r="L378" s="48">
        <f ca="1" t="shared" ref="L378:N378" si="1858">IF($H378=L$9,I378+$G378,L377)</f>
        <v>615</v>
      </c>
      <c r="M378" s="48">
        <f ca="1" t="shared" si="1858"/>
        <v>610</v>
      </c>
      <c r="N378" s="48">
        <f ca="1" t="shared" si="1858"/>
        <v>610</v>
      </c>
      <c r="O378" s="79">
        <f ca="1" t="shared" ref="O378:Q378" si="1859">+IF($H378=O$9,L378-$D378,0)</f>
        <v>0</v>
      </c>
      <c r="P378" s="79">
        <f ca="1" t="shared" si="1859"/>
        <v>0</v>
      </c>
      <c r="Q378" s="79">
        <f ca="1" t="shared" si="1859"/>
        <v>2</v>
      </c>
      <c r="R378" s="55">
        <f ca="1" t="shared" ref="R378:T378" si="1860">+IF($H378=R$9,MAX(0,L378-$D378),0)*$AA378</f>
        <v>0</v>
      </c>
      <c r="S378" s="55">
        <f ca="1" t="shared" si="1860"/>
        <v>0</v>
      </c>
      <c r="T378" s="55">
        <f ca="1" t="shared" si="1860"/>
        <v>2</v>
      </c>
      <c r="U378" s="55">
        <f ca="1" t="shared" ref="U378:W378" si="1861">IF($H378=U$9,MAX(I378-L377,0),0)*$AA378</f>
        <v>0</v>
      </c>
      <c r="V378" s="55">
        <f ca="1" t="shared" si="1861"/>
        <v>0</v>
      </c>
      <c r="W378" s="55">
        <f ca="1" t="shared" si="1861"/>
        <v>0</v>
      </c>
      <c r="Y378" s="1"/>
      <c r="AA378" s="119">
        <f ca="1" t="shared" si="16"/>
        <v>1</v>
      </c>
      <c r="AB378" s="36">
        <f ca="1" t="shared" si="17"/>
        <v>3</v>
      </c>
      <c r="AC378" s="118">
        <f ca="1" t="shared" si="18"/>
        <v>1</v>
      </c>
      <c r="AE378" s="1"/>
      <c r="AG378" s="133">
        <f ca="1">VLOOKUP(F378,'Data Sources'!$L$3:$N$6,3,0)</f>
        <v>4</v>
      </c>
      <c r="AH378" s="134">
        <f ca="1">VLOOKUP(F378,'Data Sources'!$L$3:$O$6,4,0)</f>
        <v>1.2</v>
      </c>
      <c r="AI378" s="135">
        <f ca="1" t="shared" si="1626"/>
        <v>2.8</v>
      </c>
      <c r="AK378" s="1"/>
      <c r="AU378" s="1"/>
      <c r="AZ378" s="153"/>
      <c r="BA378" s="29"/>
      <c r="BB378" s="1"/>
      <c r="BG378" s="153"/>
      <c r="BH378" s="29"/>
      <c r="BI378" s="1"/>
      <c r="BN378" s="153"/>
      <c r="BO378" s="29"/>
      <c r="BP378" s="1"/>
    </row>
    <row r="379" ht="14.25" customHeight="1" spans="1:68">
      <c r="A379" s="48">
        <f t="shared" si="21"/>
        <v>369</v>
      </c>
      <c r="B379" s="49">
        <f ca="1" t="shared" si="7"/>
        <v>0.551055492202841</v>
      </c>
      <c r="C379" s="49">
        <f ca="1">VLOOKUP(B379,'Data Sources'!$C:$E,3)</f>
        <v>2</v>
      </c>
      <c r="D379" s="59">
        <f ca="1" t="shared" si="8"/>
        <v>610</v>
      </c>
      <c r="E379" s="49">
        <f ca="1" t="shared" si="9"/>
        <v>0.906768651555975</v>
      </c>
      <c r="F379" s="49" t="str">
        <f ca="1">VLOOKUP(E379,'Data Sources'!$J$4:$O$6,3)</f>
        <v>Blended Drink</v>
      </c>
      <c r="G379" s="49">
        <f ca="1">VLOOKUP(E379,'Data Sources'!$J$4:$O$6,4)</f>
        <v>8</v>
      </c>
      <c r="H379" s="54">
        <f ca="1" t="shared" si="10"/>
        <v>2</v>
      </c>
      <c r="I379" s="54">
        <f ca="1" t="shared" ref="I379:K379" si="1862">IF($H379=I$9,MAX(L378,$D379),L378)</f>
        <v>615</v>
      </c>
      <c r="J379" s="54">
        <f ca="1" t="shared" si="1862"/>
        <v>610</v>
      </c>
      <c r="K379" s="54">
        <f ca="1" t="shared" si="1862"/>
        <v>610</v>
      </c>
      <c r="L379" s="48">
        <f ca="1" t="shared" ref="L379:N379" si="1863">IF($H379=L$9,I379+$G379,L378)</f>
        <v>615</v>
      </c>
      <c r="M379" s="48">
        <f ca="1" t="shared" si="1863"/>
        <v>618</v>
      </c>
      <c r="N379" s="48">
        <f ca="1" t="shared" si="1863"/>
        <v>610</v>
      </c>
      <c r="O379" s="79">
        <f ca="1" t="shared" ref="O379:Q379" si="1864">+IF($H379=O$9,L379-$D379,0)</f>
        <v>0</v>
      </c>
      <c r="P379" s="79">
        <f ca="1" t="shared" si="1864"/>
        <v>8</v>
      </c>
      <c r="Q379" s="79">
        <f ca="1" t="shared" si="1864"/>
        <v>0</v>
      </c>
      <c r="R379" s="48">
        <f ca="1" t="shared" ref="R379:T379" si="1865">+IF($H379=R$9,MAX(0,L379-$D379),0)*$AA379</f>
        <v>0</v>
      </c>
      <c r="S379" s="48">
        <f ca="1" t="shared" si="1865"/>
        <v>8</v>
      </c>
      <c r="T379" s="48">
        <f ca="1" t="shared" si="1865"/>
        <v>0</v>
      </c>
      <c r="U379" s="48">
        <f ca="1" t="shared" ref="U379:W379" si="1866">IF($H379=U$9,MAX(I379-L378,0),0)*$AA379</f>
        <v>0</v>
      </c>
      <c r="V379" s="48">
        <f ca="1" t="shared" si="1866"/>
        <v>0</v>
      </c>
      <c r="W379" s="48">
        <f ca="1" t="shared" si="1866"/>
        <v>0</v>
      </c>
      <c r="Y379" s="1"/>
      <c r="AA379" s="119">
        <f ca="1" t="shared" si="16"/>
        <v>1</v>
      </c>
      <c r="AB379" s="36">
        <f ca="1" t="shared" si="17"/>
        <v>2</v>
      </c>
      <c r="AC379" s="118">
        <f ca="1" t="shared" si="18"/>
        <v>1</v>
      </c>
      <c r="AE379" s="1"/>
      <c r="AG379" s="133">
        <f ca="1">VLOOKUP(F379,'Data Sources'!$L$3:$N$6,3,0)</f>
        <v>5</v>
      </c>
      <c r="AH379" s="134">
        <f ca="1">VLOOKUP(F379,'Data Sources'!$L$3:$O$6,4,0)</f>
        <v>1.9</v>
      </c>
      <c r="AI379" s="135">
        <f ca="1" t="shared" si="1626"/>
        <v>3.1</v>
      </c>
      <c r="AK379" s="1"/>
      <c r="AU379" s="1"/>
      <c r="AZ379" s="153"/>
      <c r="BA379" s="29"/>
      <c r="BB379" s="1"/>
      <c r="BG379" s="153"/>
      <c r="BH379" s="29"/>
      <c r="BI379" s="1"/>
      <c r="BN379" s="153"/>
      <c r="BO379" s="29"/>
      <c r="BP379" s="1"/>
    </row>
    <row r="380" ht="14.25" customHeight="1" spans="1:68">
      <c r="A380" s="55">
        <f t="shared" si="21"/>
        <v>370</v>
      </c>
      <c r="B380" s="56">
        <f ca="1" t="shared" si="7"/>
        <v>0.749879690123721</v>
      </c>
      <c r="C380" s="56">
        <f ca="1">VLOOKUP(B380,'Data Sources'!$C:$E,3)</f>
        <v>2</v>
      </c>
      <c r="D380" s="57">
        <f ca="1" t="shared" si="8"/>
        <v>612</v>
      </c>
      <c r="E380" s="56">
        <f ca="1" t="shared" si="9"/>
        <v>0.210763985406166</v>
      </c>
      <c r="F380" s="56" t="str">
        <f ca="1">VLOOKUP(E380,'Data Sources'!$J$4:$O$6,3)</f>
        <v>Hot Coffee</v>
      </c>
      <c r="G380" s="56">
        <f ca="1">VLOOKUP(E380,'Data Sources'!$J$4:$O$6,4)</f>
        <v>2</v>
      </c>
      <c r="H380" s="58">
        <f ca="1" t="shared" si="10"/>
        <v>3</v>
      </c>
      <c r="I380" s="58">
        <f ca="1" t="shared" ref="I380:K380" si="1867">IF($H380=I$9,MAX(L379,$D380),L379)</f>
        <v>615</v>
      </c>
      <c r="J380" s="58">
        <f ca="1" t="shared" si="1867"/>
        <v>618</v>
      </c>
      <c r="K380" s="58">
        <f ca="1" t="shared" si="1867"/>
        <v>612</v>
      </c>
      <c r="L380" s="48">
        <f ca="1" t="shared" ref="L380:N380" si="1868">IF($H380=L$9,I380+$G380,L379)</f>
        <v>615</v>
      </c>
      <c r="M380" s="48">
        <f ca="1" t="shared" si="1868"/>
        <v>618</v>
      </c>
      <c r="N380" s="48">
        <f ca="1" t="shared" si="1868"/>
        <v>614</v>
      </c>
      <c r="O380" s="79">
        <f ca="1" t="shared" ref="O380:Q380" si="1869">+IF($H380=O$9,L380-$D380,0)</f>
        <v>0</v>
      </c>
      <c r="P380" s="79">
        <f ca="1" t="shared" si="1869"/>
        <v>0</v>
      </c>
      <c r="Q380" s="79">
        <f ca="1" t="shared" si="1869"/>
        <v>2</v>
      </c>
      <c r="R380" s="55">
        <f ca="1" t="shared" ref="R380:T380" si="1870">+IF($H380=R$9,MAX(0,L380-$D380),0)*$AA380</f>
        <v>0</v>
      </c>
      <c r="S380" s="55">
        <f ca="1" t="shared" si="1870"/>
        <v>0</v>
      </c>
      <c r="T380" s="55">
        <f ca="1" t="shared" si="1870"/>
        <v>2</v>
      </c>
      <c r="U380" s="55">
        <f ca="1" t="shared" ref="U380:W380" si="1871">IF($H380=U$9,MAX(I380-L379,0),0)*$AA380</f>
        <v>0</v>
      </c>
      <c r="V380" s="55">
        <f ca="1" t="shared" si="1871"/>
        <v>0</v>
      </c>
      <c r="W380" s="55">
        <f ca="1" t="shared" si="1871"/>
        <v>2</v>
      </c>
      <c r="Y380" s="1"/>
      <c r="AA380" s="119">
        <f ca="1" t="shared" si="16"/>
        <v>1</v>
      </c>
      <c r="AB380" s="36">
        <f ca="1" t="shared" si="17"/>
        <v>3</v>
      </c>
      <c r="AC380" s="118">
        <f ca="1" t="shared" si="18"/>
        <v>1</v>
      </c>
      <c r="AE380" s="1"/>
      <c r="AG380" s="133">
        <f ca="1">VLOOKUP(F380,'Data Sources'!$L$3:$N$6,3,0)</f>
        <v>4</v>
      </c>
      <c r="AH380" s="134">
        <f ca="1">VLOOKUP(F380,'Data Sources'!$L$3:$O$6,4,0)</f>
        <v>1.2</v>
      </c>
      <c r="AI380" s="135">
        <f ca="1" t="shared" si="1626"/>
        <v>2.8</v>
      </c>
      <c r="AK380" s="1"/>
      <c r="AU380" s="1"/>
      <c r="AZ380" s="153"/>
      <c r="BA380" s="29"/>
      <c r="BB380" s="1"/>
      <c r="BG380" s="153"/>
      <c r="BH380" s="29"/>
      <c r="BI380" s="1"/>
      <c r="BN380" s="153"/>
      <c r="BO380" s="29"/>
      <c r="BP380" s="1"/>
    </row>
    <row r="381" ht="14.25" customHeight="1" spans="1:68">
      <c r="A381" s="48">
        <f t="shared" si="21"/>
        <v>371</v>
      </c>
      <c r="B381" s="49">
        <f ca="1" t="shared" si="7"/>
        <v>0.121122528613604</v>
      </c>
      <c r="C381" s="49">
        <f ca="1">VLOOKUP(B381,'Data Sources'!$C:$E,3)</f>
        <v>1</v>
      </c>
      <c r="D381" s="59">
        <f ca="1" t="shared" si="8"/>
        <v>613</v>
      </c>
      <c r="E381" s="49">
        <f ca="1" t="shared" si="9"/>
        <v>0.283120486361525</v>
      </c>
      <c r="F381" s="49" t="str">
        <f ca="1">VLOOKUP(E381,'Data Sources'!$J$4:$O$6,3)</f>
        <v>Hot Coffee</v>
      </c>
      <c r="G381" s="49">
        <f ca="1">VLOOKUP(E381,'Data Sources'!$J$4:$O$6,4)</f>
        <v>2</v>
      </c>
      <c r="H381" s="54">
        <f ca="1" t="shared" si="10"/>
        <v>3</v>
      </c>
      <c r="I381" s="54">
        <f ca="1" t="shared" ref="I381:K381" si="1872">IF($H381=I$9,MAX(L380,$D381),L380)</f>
        <v>615</v>
      </c>
      <c r="J381" s="54">
        <f ca="1" t="shared" si="1872"/>
        <v>618</v>
      </c>
      <c r="K381" s="54">
        <f ca="1" t="shared" si="1872"/>
        <v>614</v>
      </c>
      <c r="L381" s="48">
        <f ca="1" t="shared" ref="L381:N381" si="1873">IF($H381=L$9,I381+$G381,L380)</f>
        <v>615</v>
      </c>
      <c r="M381" s="48">
        <f ca="1" t="shared" si="1873"/>
        <v>618</v>
      </c>
      <c r="N381" s="48">
        <f ca="1" t="shared" si="1873"/>
        <v>616</v>
      </c>
      <c r="O381" s="79">
        <f ca="1" t="shared" ref="O381:Q381" si="1874">+IF($H381=O$9,L381-$D381,0)</f>
        <v>0</v>
      </c>
      <c r="P381" s="79">
        <f ca="1" t="shared" si="1874"/>
        <v>0</v>
      </c>
      <c r="Q381" s="79">
        <f ca="1" t="shared" si="1874"/>
        <v>3</v>
      </c>
      <c r="R381" s="48">
        <f ca="1" t="shared" ref="R381:T381" si="1875">+IF($H381=R$9,MAX(0,L381-$D381),0)*$AA381</f>
        <v>0</v>
      </c>
      <c r="S381" s="48">
        <f ca="1" t="shared" si="1875"/>
        <v>0</v>
      </c>
      <c r="T381" s="48">
        <f ca="1" t="shared" si="1875"/>
        <v>3</v>
      </c>
      <c r="U381" s="48">
        <f ca="1" t="shared" ref="U381:W381" si="1876">IF($H381=U$9,MAX(I381-L380,0),0)*$AA381</f>
        <v>0</v>
      </c>
      <c r="V381" s="48">
        <f ca="1" t="shared" si="1876"/>
        <v>0</v>
      </c>
      <c r="W381" s="48">
        <f ca="1" t="shared" si="1876"/>
        <v>0</v>
      </c>
      <c r="Y381" s="1"/>
      <c r="AA381" s="119">
        <f ca="1" t="shared" si="16"/>
        <v>1</v>
      </c>
      <c r="AB381" s="36">
        <f ca="1" t="shared" si="17"/>
        <v>3</v>
      </c>
      <c r="AC381" s="118">
        <f ca="1" t="shared" si="18"/>
        <v>1</v>
      </c>
      <c r="AE381" s="1"/>
      <c r="AG381" s="133">
        <f ca="1">VLOOKUP(F381,'Data Sources'!$L$3:$N$6,3,0)</f>
        <v>4</v>
      </c>
      <c r="AH381" s="134">
        <f ca="1">VLOOKUP(F381,'Data Sources'!$L$3:$O$6,4,0)</f>
        <v>1.2</v>
      </c>
      <c r="AI381" s="135">
        <f ca="1" t="shared" si="1626"/>
        <v>2.8</v>
      </c>
      <c r="AK381" s="1"/>
      <c r="AU381" s="1"/>
      <c r="AZ381" s="153"/>
      <c r="BA381" s="29"/>
      <c r="BB381" s="1"/>
      <c r="BG381" s="153"/>
      <c r="BH381" s="29"/>
      <c r="BI381" s="1"/>
      <c r="BN381" s="153"/>
      <c r="BO381" s="29"/>
      <c r="BP381" s="1"/>
    </row>
    <row r="382" ht="14.25" customHeight="1" spans="1:68">
      <c r="A382" s="55">
        <f t="shared" si="21"/>
        <v>372</v>
      </c>
      <c r="B382" s="56">
        <f ca="1" t="shared" si="7"/>
        <v>0.576171735633747</v>
      </c>
      <c r="C382" s="56">
        <f ca="1">VLOOKUP(B382,'Data Sources'!$C:$E,3)</f>
        <v>2</v>
      </c>
      <c r="D382" s="57">
        <f ca="1" t="shared" si="8"/>
        <v>615</v>
      </c>
      <c r="E382" s="56">
        <f ca="1" t="shared" si="9"/>
        <v>0.36379097779308</v>
      </c>
      <c r="F382" s="56" t="str">
        <f ca="1">VLOOKUP(E382,'Data Sources'!$J$4:$O$6,3)</f>
        <v>Hot Coffee</v>
      </c>
      <c r="G382" s="56">
        <f ca="1">VLOOKUP(E382,'Data Sources'!$J$4:$O$6,4)</f>
        <v>2</v>
      </c>
      <c r="H382" s="58">
        <f ca="1" t="shared" si="10"/>
        <v>1</v>
      </c>
      <c r="I382" s="58">
        <f ca="1" t="shared" ref="I382:K382" si="1877">IF($H382=I$9,MAX(L381,$D382),L381)</f>
        <v>615</v>
      </c>
      <c r="J382" s="58">
        <f ca="1" t="shared" si="1877"/>
        <v>618</v>
      </c>
      <c r="K382" s="58">
        <f ca="1" t="shared" si="1877"/>
        <v>616</v>
      </c>
      <c r="L382" s="48">
        <f ca="1" t="shared" ref="L382:N382" si="1878">IF($H382=L$9,I382+$G382,L381)</f>
        <v>617</v>
      </c>
      <c r="M382" s="48">
        <f ca="1" t="shared" si="1878"/>
        <v>618</v>
      </c>
      <c r="N382" s="48">
        <f ca="1" t="shared" si="1878"/>
        <v>616</v>
      </c>
      <c r="O382" s="79">
        <f ca="1" t="shared" ref="O382:Q382" si="1879">+IF($H382=O$9,L382-$D382,0)</f>
        <v>2</v>
      </c>
      <c r="P382" s="79">
        <f ca="1" t="shared" si="1879"/>
        <v>0</v>
      </c>
      <c r="Q382" s="79">
        <f ca="1" t="shared" si="1879"/>
        <v>0</v>
      </c>
      <c r="R382" s="55">
        <f ca="1" t="shared" ref="R382:T382" si="1880">+IF($H382=R$9,MAX(0,L382-$D382),0)*$AA382</f>
        <v>2</v>
      </c>
      <c r="S382" s="55">
        <f ca="1" t="shared" si="1880"/>
        <v>0</v>
      </c>
      <c r="T382" s="55">
        <f ca="1" t="shared" si="1880"/>
        <v>0</v>
      </c>
      <c r="U382" s="55">
        <f ca="1" t="shared" ref="U382:W382" si="1881">IF($H382=U$9,MAX(I382-L381,0),0)*$AA382</f>
        <v>0</v>
      </c>
      <c r="V382" s="55">
        <f ca="1" t="shared" si="1881"/>
        <v>0</v>
      </c>
      <c r="W382" s="55">
        <f ca="1" t="shared" si="1881"/>
        <v>0</v>
      </c>
      <c r="Y382" s="1"/>
      <c r="AA382" s="119">
        <f ca="1" t="shared" si="16"/>
        <v>1</v>
      </c>
      <c r="AB382" s="36">
        <f ca="1" t="shared" si="17"/>
        <v>1</v>
      </c>
      <c r="AC382" s="118">
        <f ca="1" t="shared" si="18"/>
        <v>1</v>
      </c>
      <c r="AE382" s="1"/>
      <c r="AG382" s="133">
        <f ca="1">VLOOKUP(F382,'Data Sources'!$L$3:$N$6,3,0)</f>
        <v>4</v>
      </c>
      <c r="AH382" s="134">
        <f ca="1">VLOOKUP(F382,'Data Sources'!$L$3:$O$6,4,0)</f>
        <v>1.2</v>
      </c>
      <c r="AI382" s="135">
        <f ca="1" t="shared" si="1626"/>
        <v>2.8</v>
      </c>
      <c r="AK382" s="1"/>
      <c r="AU382" s="1"/>
      <c r="AZ382" s="153"/>
      <c r="BA382" s="29"/>
      <c r="BB382" s="1"/>
      <c r="BG382" s="153"/>
      <c r="BH382" s="29"/>
      <c r="BI382" s="1"/>
      <c r="BN382" s="153"/>
      <c r="BO382" s="29"/>
      <c r="BP382" s="1"/>
    </row>
    <row r="383" ht="14.25" customHeight="1" spans="1:68">
      <c r="A383" s="48">
        <f t="shared" si="21"/>
        <v>373</v>
      </c>
      <c r="B383" s="49">
        <f ca="1" t="shared" si="7"/>
        <v>0.540501859063995</v>
      </c>
      <c r="C383" s="49">
        <f ca="1">VLOOKUP(B383,'Data Sources'!$C:$E,3)</f>
        <v>2</v>
      </c>
      <c r="D383" s="59">
        <f ca="1" t="shared" si="8"/>
        <v>617</v>
      </c>
      <c r="E383" s="49">
        <f ca="1" t="shared" si="9"/>
        <v>0.577835745102572</v>
      </c>
      <c r="F383" s="49" t="str">
        <f ca="1">VLOOKUP(E383,'Data Sources'!$J$4:$O$6,3)</f>
        <v>Cold Coffee</v>
      </c>
      <c r="G383" s="49">
        <f ca="1">VLOOKUP(E383,'Data Sources'!$J$4:$O$6,4)</f>
        <v>5</v>
      </c>
      <c r="H383" s="54">
        <f ca="1" t="shared" si="10"/>
        <v>3</v>
      </c>
      <c r="I383" s="54">
        <f ca="1" t="shared" ref="I383:K383" si="1882">IF($H383=I$9,MAX(L382,$D383),L382)</f>
        <v>617</v>
      </c>
      <c r="J383" s="54">
        <f ca="1" t="shared" si="1882"/>
        <v>618</v>
      </c>
      <c r="K383" s="54">
        <f ca="1" t="shared" si="1882"/>
        <v>617</v>
      </c>
      <c r="L383" s="48">
        <f ca="1" t="shared" ref="L383:N383" si="1883">IF($H383=L$9,I383+$G383,L382)</f>
        <v>617</v>
      </c>
      <c r="M383" s="48">
        <f ca="1" t="shared" si="1883"/>
        <v>618</v>
      </c>
      <c r="N383" s="48">
        <f ca="1" t="shared" si="1883"/>
        <v>622</v>
      </c>
      <c r="O383" s="79">
        <f ca="1" t="shared" ref="O383:Q383" si="1884">+IF($H383=O$9,L383-$D383,0)</f>
        <v>0</v>
      </c>
      <c r="P383" s="79">
        <f ca="1" t="shared" si="1884"/>
        <v>0</v>
      </c>
      <c r="Q383" s="79">
        <f ca="1" t="shared" si="1884"/>
        <v>5</v>
      </c>
      <c r="R383" s="48">
        <f ca="1" t="shared" ref="R383:T383" si="1885">+IF($H383=R$9,MAX(0,L383-$D383),0)*$AA383</f>
        <v>0</v>
      </c>
      <c r="S383" s="48">
        <f ca="1" t="shared" si="1885"/>
        <v>0</v>
      </c>
      <c r="T383" s="48">
        <f ca="1" t="shared" si="1885"/>
        <v>5</v>
      </c>
      <c r="U383" s="48">
        <f ca="1" t="shared" ref="U383:W383" si="1886">IF($H383=U$9,MAX(I383-L382,0),0)*$AA383</f>
        <v>0</v>
      </c>
      <c r="V383" s="48">
        <f ca="1" t="shared" si="1886"/>
        <v>0</v>
      </c>
      <c r="W383" s="48">
        <f ca="1" t="shared" si="1886"/>
        <v>1</v>
      </c>
      <c r="Y383" s="1"/>
      <c r="AA383" s="119">
        <f ca="1" t="shared" si="16"/>
        <v>1</v>
      </c>
      <c r="AB383" s="36">
        <f ca="1" t="shared" si="17"/>
        <v>3</v>
      </c>
      <c r="AC383" s="118">
        <f ca="1" t="shared" si="18"/>
        <v>1</v>
      </c>
      <c r="AE383" s="1"/>
      <c r="AG383" s="133">
        <f ca="1">VLOOKUP(F383,'Data Sources'!$L$3:$N$6,3,0)</f>
        <v>4</v>
      </c>
      <c r="AH383" s="134">
        <f ca="1">VLOOKUP(F383,'Data Sources'!$L$3:$O$6,4,0)</f>
        <v>1</v>
      </c>
      <c r="AI383" s="135">
        <f ca="1" t="shared" si="1626"/>
        <v>3</v>
      </c>
      <c r="AK383" s="1"/>
      <c r="AU383" s="1"/>
      <c r="AZ383" s="153"/>
      <c r="BA383" s="29"/>
      <c r="BB383" s="1"/>
      <c r="BG383" s="153"/>
      <c r="BH383" s="29"/>
      <c r="BI383" s="1"/>
      <c r="BN383" s="153"/>
      <c r="BO383" s="29"/>
      <c r="BP383" s="1"/>
    </row>
    <row r="384" ht="14.25" customHeight="1" spans="1:68">
      <c r="A384" s="55">
        <f t="shared" si="21"/>
        <v>374</v>
      </c>
      <c r="B384" s="56">
        <f ca="1" t="shared" si="7"/>
        <v>0.261565405293519</v>
      </c>
      <c r="C384" s="56">
        <f ca="1">VLOOKUP(B384,'Data Sources'!$C:$E,3)</f>
        <v>1</v>
      </c>
      <c r="D384" s="57">
        <f ca="1" t="shared" si="8"/>
        <v>618</v>
      </c>
      <c r="E384" s="56">
        <f ca="1" t="shared" si="9"/>
        <v>0.618979002961156</v>
      </c>
      <c r="F384" s="56" t="str">
        <f ca="1">VLOOKUP(E384,'Data Sources'!$J$4:$O$6,3)</f>
        <v>Cold Coffee</v>
      </c>
      <c r="G384" s="56">
        <f ca="1">VLOOKUP(E384,'Data Sources'!$J$4:$O$6,4)</f>
        <v>5</v>
      </c>
      <c r="H384" s="58">
        <f ca="1" t="shared" si="10"/>
        <v>1</v>
      </c>
      <c r="I384" s="58">
        <f ca="1" t="shared" ref="I384:K384" si="1887">IF($H384=I$9,MAX(L383,$D384),L383)</f>
        <v>618</v>
      </c>
      <c r="J384" s="58">
        <f ca="1" t="shared" si="1887"/>
        <v>618</v>
      </c>
      <c r="K384" s="58">
        <f ca="1" t="shared" si="1887"/>
        <v>622</v>
      </c>
      <c r="L384" s="48">
        <f ca="1" t="shared" ref="L384:N384" si="1888">IF($H384=L$9,I384+$G384,L383)</f>
        <v>623</v>
      </c>
      <c r="M384" s="48">
        <f ca="1" t="shared" si="1888"/>
        <v>618</v>
      </c>
      <c r="N384" s="48">
        <f ca="1" t="shared" si="1888"/>
        <v>622</v>
      </c>
      <c r="O384" s="79">
        <f ca="1" t="shared" ref="O384:Q384" si="1889">+IF($H384=O$9,L384-$D384,0)</f>
        <v>5</v>
      </c>
      <c r="P384" s="79">
        <f ca="1" t="shared" si="1889"/>
        <v>0</v>
      </c>
      <c r="Q384" s="79">
        <f ca="1" t="shared" si="1889"/>
        <v>0</v>
      </c>
      <c r="R384" s="55">
        <f ca="1" t="shared" ref="R384:T384" si="1890">+IF($H384=R$9,MAX(0,L384-$D384),0)*$AA384</f>
        <v>5</v>
      </c>
      <c r="S384" s="55">
        <f ca="1" t="shared" si="1890"/>
        <v>0</v>
      </c>
      <c r="T384" s="55">
        <f ca="1" t="shared" si="1890"/>
        <v>0</v>
      </c>
      <c r="U384" s="55">
        <f ca="1" t="shared" ref="U384:W384" si="1891">IF($H384=U$9,MAX(I384-L383,0),0)*$AA384</f>
        <v>1</v>
      </c>
      <c r="V384" s="55">
        <f ca="1" t="shared" si="1891"/>
        <v>0</v>
      </c>
      <c r="W384" s="55">
        <f ca="1" t="shared" si="1891"/>
        <v>0</v>
      </c>
      <c r="Y384" s="1"/>
      <c r="AA384" s="119">
        <f ca="1" t="shared" si="16"/>
        <v>1</v>
      </c>
      <c r="AB384" s="36">
        <f ca="1" t="shared" si="17"/>
        <v>1</v>
      </c>
      <c r="AC384" s="118">
        <f ca="1" t="shared" si="18"/>
        <v>1</v>
      </c>
      <c r="AE384" s="1"/>
      <c r="AG384" s="133">
        <f ca="1">VLOOKUP(F384,'Data Sources'!$L$3:$N$6,3,0)</f>
        <v>4</v>
      </c>
      <c r="AH384" s="134">
        <f ca="1">VLOOKUP(F384,'Data Sources'!$L$3:$O$6,4,0)</f>
        <v>1</v>
      </c>
      <c r="AI384" s="135">
        <f ca="1" t="shared" si="1626"/>
        <v>3</v>
      </c>
      <c r="AK384" s="1"/>
      <c r="AU384" s="1"/>
      <c r="AZ384" s="153"/>
      <c r="BA384" s="29"/>
      <c r="BB384" s="1"/>
      <c r="BG384" s="153"/>
      <c r="BH384" s="29"/>
      <c r="BI384" s="1"/>
      <c r="BN384" s="153"/>
      <c r="BO384" s="29"/>
      <c r="BP384" s="1"/>
    </row>
    <row r="385" ht="14.25" customHeight="1" spans="1:68">
      <c r="A385" s="48">
        <f t="shared" si="21"/>
        <v>375</v>
      </c>
      <c r="B385" s="49">
        <f ca="1" t="shared" si="7"/>
        <v>0.235003662563297</v>
      </c>
      <c r="C385" s="49">
        <f ca="1">VLOOKUP(B385,'Data Sources'!$C:$E,3)</f>
        <v>1</v>
      </c>
      <c r="D385" s="59">
        <f ca="1" t="shared" si="8"/>
        <v>619</v>
      </c>
      <c r="E385" s="49">
        <f ca="1" t="shared" si="9"/>
        <v>0.487251480209928</v>
      </c>
      <c r="F385" s="49" t="str">
        <f ca="1">VLOOKUP(E385,'Data Sources'!$J$4:$O$6,3)</f>
        <v>Hot Coffee</v>
      </c>
      <c r="G385" s="49">
        <f ca="1">VLOOKUP(E385,'Data Sources'!$J$4:$O$6,4)</f>
        <v>2</v>
      </c>
      <c r="H385" s="54">
        <f ca="1" t="shared" si="10"/>
        <v>2</v>
      </c>
      <c r="I385" s="54">
        <f ca="1" t="shared" ref="I385:K385" si="1892">IF($H385=I$9,MAX(L384,$D385),L384)</f>
        <v>623</v>
      </c>
      <c r="J385" s="54">
        <f ca="1" t="shared" si="1892"/>
        <v>619</v>
      </c>
      <c r="K385" s="54">
        <f ca="1" t="shared" si="1892"/>
        <v>622</v>
      </c>
      <c r="L385" s="48">
        <f ca="1" t="shared" ref="L385:N385" si="1893">IF($H385=L$9,I385+$G385,L384)</f>
        <v>623</v>
      </c>
      <c r="M385" s="48">
        <f ca="1" t="shared" si="1893"/>
        <v>621</v>
      </c>
      <c r="N385" s="48">
        <f ca="1" t="shared" si="1893"/>
        <v>622</v>
      </c>
      <c r="O385" s="79">
        <f ca="1" t="shared" ref="O385:Q385" si="1894">+IF($H385=O$9,L385-$D385,0)</f>
        <v>0</v>
      </c>
      <c r="P385" s="79">
        <f ca="1" t="shared" si="1894"/>
        <v>2</v>
      </c>
      <c r="Q385" s="79">
        <f ca="1" t="shared" si="1894"/>
        <v>0</v>
      </c>
      <c r="R385" s="48">
        <f ca="1" t="shared" ref="R385:T385" si="1895">+IF($H385=R$9,MAX(0,L385-$D385),0)*$AA385</f>
        <v>0</v>
      </c>
      <c r="S385" s="48">
        <f ca="1" t="shared" si="1895"/>
        <v>2</v>
      </c>
      <c r="T385" s="48">
        <f ca="1" t="shared" si="1895"/>
        <v>0</v>
      </c>
      <c r="U385" s="48">
        <f ca="1" t="shared" ref="U385:W385" si="1896">IF($H385=U$9,MAX(I385-L384,0),0)*$AA385</f>
        <v>0</v>
      </c>
      <c r="V385" s="48">
        <f ca="1" t="shared" si="1896"/>
        <v>1</v>
      </c>
      <c r="W385" s="48">
        <f ca="1" t="shared" si="1896"/>
        <v>0</v>
      </c>
      <c r="Y385" s="1"/>
      <c r="AA385" s="119">
        <f ca="1" t="shared" si="16"/>
        <v>1</v>
      </c>
      <c r="AB385" s="36">
        <f ca="1" t="shared" si="17"/>
        <v>2</v>
      </c>
      <c r="AC385" s="118">
        <f ca="1" t="shared" si="18"/>
        <v>1</v>
      </c>
      <c r="AE385" s="1"/>
      <c r="AG385" s="133">
        <f ca="1">VLOOKUP(F385,'Data Sources'!$L$3:$N$6,3,0)</f>
        <v>4</v>
      </c>
      <c r="AH385" s="134">
        <f ca="1">VLOOKUP(F385,'Data Sources'!$L$3:$O$6,4,0)</f>
        <v>1.2</v>
      </c>
      <c r="AI385" s="135">
        <f ca="1" t="shared" si="1626"/>
        <v>2.8</v>
      </c>
      <c r="AK385" s="1"/>
      <c r="AU385" s="1"/>
      <c r="AZ385" s="153"/>
      <c r="BA385" s="29"/>
      <c r="BB385" s="1"/>
      <c r="BG385" s="153"/>
      <c r="BH385" s="29"/>
      <c r="BI385" s="1"/>
      <c r="BN385" s="153"/>
      <c r="BO385" s="29"/>
      <c r="BP385" s="1"/>
    </row>
    <row r="386" ht="14.25" customHeight="1" spans="1:68">
      <c r="A386" s="55">
        <f t="shared" si="21"/>
        <v>376</v>
      </c>
      <c r="B386" s="56">
        <f ca="1" t="shared" si="7"/>
        <v>0.633643854021068</v>
      </c>
      <c r="C386" s="56">
        <f ca="1">VLOOKUP(B386,'Data Sources'!$C:$E,3)</f>
        <v>2</v>
      </c>
      <c r="D386" s="57">
        <f ca="1" t="shared" si="8"/>
        <v>621</v>
      </c>
      <c r="E386" s="56">
        <f ca="1" t="shared" si="9"/>
        <v>0.371402128644313</v>
      </c>
      <c r="F386" s="56" t="str">
        <f ca="1">VLOOKUP(E386,'Data Sources'!$J$4:$O$6,3)</f>
        <v>Hot Coffee</v>
      </c>
      <c r="G386" s="56">
        <f ca="1">VLOOKUP(E386,'Data Sources'!$J$4:$O$6,4)</f>
        <v>2</v>
      </c>
      <c r="H386" s="58">
        <f ca="1" t="shared" si="10"/>
        <v>2</v>
      </c>
      <c r="I386" s="58">
        <f ca="1" t="shared" ref="I386:K386" si="1897">IF($H386=I$9,MAX(L385,$D386),L385)</f>
        <v>623</v>
      </c>
      <c r="J386" s="58">
        <f ca="1" t="shared" si="1897"/>
        <v>621</v>
      </c>
      <c r="K386" s="58">
        <f ca="1" t="shared" si="1897"/>
        <v>622</v>
      </c>
      <c r="L386" s="48">
        <f ca="1" t="shared" ref="L386:N386" si="1898">IF($H386=L$9,I386+$G386,L385)</f>
        <v>623</v>
      </c>
      <c r="M386" s="48">
        <f ca="1" t="shared" si="1898"/>
        <v>623</v>
      </c>
      <c r="N386" s="48">
        <f ca="1" t="shared" si="1898"/>
        <v>622</v>
      </c>
      <c r="O386" s="79">
        <f ca="1" t="shared" ref="O386:Q386" si="1899">+IF($H386=O$9,L386-$D386,0)</f>
        <v>0</v>
      </c>
      <c r="P386" s="79">
        <f ca="1" t="shared" si="1899"/>
        <v>2</v>
      </c>
      <c r="Q386" s="79">
        <f ca="1" t="shared" si="1899"/>
        <v>0</v>
      </c>
      <c r="R386" s="55">
        <f ca="1" t="shared" ref="R386:T386" si="1900">+IF($H386=R$9,MAX(0,L386-$D386),0)*$AA386</f>
        <v>0</v>
      </c>
      <c r="S386" s="55">
        <f ca="1" t="shared" si="1900"/>
        <v>2</v>
      </c>
      <c r="T386" s="55">
        <f ca="1" t="shared" si="1900"/>
        <v>0</v>
      </c>
      <c r="U386" s="55">
        <f ca="1" t="shared" ref="U386:W386" si="1901">IF($H386=U$9,MAX(I386-L385,0),0)*$AA386</f>
        <v>0</v>
      </c>
      <c r="V386" s="55">
        <f ca="1" t="shared" si="1901"/>
        <v>0</v>
      </c>
      <c r="W386" s="55">
        <f ca="1" t="shared" si="1901"/>
        <v>0</v>
      </c>
      <c r="Y386" s="1"/>
      <c r="AA386" s="119">
        <f ca="1" t="shared" si="16"/>
        <v>1</v>
      </c>
      <c r="AB386" s="36">
        <f ca="1" t="shared" si="17"/>
        <v>2</v>
      </c>
      <c r="AC386" s="118">
        <f ca="1" t="shared" si="18"/>
        <v>1</v>
      </c>
      <c r="AE386" s="1"/>
      <c r="AG386" s="133">
        <f ca="1">VLOOKUP(F386,'Data Sources'!$L$3:$N$6,3,0)</f>
        <v>4</v>
      </c>
      <c r="AH386" s="134">
        <f ca="1">VLOOKUP(F386,'Data Sources'!$L$3:$O$6,4,0)</f>
        <v>1.2</v>
      </c>
      <c r="AI386" s="135">
        <f ca="1" t="shared" si="1626"/>
        <v>2.8</v>
      </c>
      <c r="AK386" s="1"/>
      <c r="AU386" s="1"/>
      <c r="AZ386" s="153"/>
      <c r="BA386" s="29"/>
      <c r="BB386" s="1"/>
      <c r="BG386" s="153"/>
      <c r="BH386" s="29"/>
      <c r="BI386" s="1"/>
      <c r="BN386" s="153"/>
      <c r="BO386" s="29"/>
      <c r="BP386" s="1"/>
    </row>
    <row r="387" ht="14.25" customHeight="1" spans="1:68">
      <c r="A387" s="48">
        <f t="shared" si="21"/>
        <v>377</v>
      </c>
      <c r="B387" s="49">
        <f ca="1" t="shared" si="7"/>
        <v>0.186955289617332</v>
      </c>
      <c r="C387" s="49">
        <f ca="1">VLOOKUP(B387,'Data Sources'!$C:$E,3)</f>
        <v>1</v>
      </c>
      <c r="D387" s="59">
        <f ca="1" t="shared" si="8"/>
        <v>622</v>
      </c>
      <c r="E387" s="49">
        <f ca="1" t="shared" si="9"/>
        <v>0.846941806589874</v>
      </c>
      <c r="F387" s="49" t="str">
        <f ca="1">VLOOKUP(E387,'Data Sources'!$J$4:$O$6,3)</f>
        <v>Blended Drink</v>
      </c>
      <c r="G387" s="49">
        <f ca="1">VLOOKUP(E387,'Data Sources'!$J$4:$O$6,4)</f>
        <v>8</v>
      </c>
      <c r="H387" s="54">
        <f ca="1" t="shared" si="10"/>
        <v>3</v>
      </c>
      <c r="I387" s="54">
        <f ca="1" t="shared" ref="I387:K387" si="1902">IF($H387=I$9,MAX(L386,$D387),L386)</f>
        <v>623</v>
      </c>
      <c r="J387" s="54">
        <f ca="1" t="shared" si="1902"/>
        <v>623</v>
      </c>
      <c r="K387" s="54">
        <f ca="1" t="shared" si="1902"/>
        <v>622</v>
      </c>
      <c r="L387" s="48">
        <f ca="1" t="shared" ref="L387:N387" si="1903">IF($H387=L$9,I387+$G387,L386)</f>
        <v>623</v>
      </c>
      <c r="M387" s="48">
        <f ca="1" t="shared" si="1903"/>
        <v>623</v>
      </c>
      <c r="N387" s="48">
        <f ca="1" t="shared" si="1903"/>
        <v>630</v>
      </c>
      <c r="O387" s="79">
        <f ca="1" t="shared" ref="O387:Q387" si="1904">+IF($H387=O$9,L387-$D387,0)</f>
        <v>0</v>
      </c>
      <c r="P387" s="79">
        <f ca="1" t="shared" si="1904"/>
        <v>0</v>
      </c>
      <c r="Q387" s="79">
        <f ca="1" t="shared" si="1904"/>
        <v>8</v>
      </c>
      <c r="R387" s="48">
        <f ca="1" t="shared" ref="R387:T387" si="1905">+IF($H387=R$9,MAX(0,L387-$D387),0)*$AA387</f>
        <v>0</v>
      </c>
      <c r="S387" s="48">
        <f ca="1" t="shared" si="1905"/>
        <v>0</v>
      </c>
      <c r="T387" s="48">
        <f ca="1" t="shared" si="1905"/>
        <v>8</v>
      </c>
      <c r="U387" s="48">
        <f ca="1" t="shared" ref="U387:W387" si="1906">IF($H387=U$9,MAX(I387-L386,0),0)*$AA387</f>
        <v>0</v>
      </c>
      <c r="V387" s="48">
        <f ca="1" t="shared" si="1906"/>
        <v>0</v>
      </c>
      <c r="W387" s="48">
        <f ca="1" t="shared" si="1906"/>
        <v>0</v>
      </c>
      <c r="Y387" s="1"/>
      <c r="AA387" s="119">
        <f ca="1" t="shared" si="16"/>
        <v>1</v>
      </c>
      <c r="AB387" s="36">
        <f ca="1" t="shared" si="17"/>
        <v>3</v>
      </c>
      <c r="AC387" s="118">
        <f ca="1" t="shared" si="18"/>
        <v>1</v>
      </c>
      <c r="AE387" s="1"/>
      <c r="AG387" s="133">
        <f ca="1">VLOOKUP(F387,'Data Sources'!$L$3:$N$6,3,0)</f>
        <v>5</v>
      </c>
      <c r="AH387" s="134">
        <f ca="1">VLOOKUP(F387,'Data Sources'!$L$3:$O$6,4,0)</f>
        <v>1.9</v>
      </c>
      <c r="AI387" s="135">
        <f ca="1" t="shared" si="1626"/>
        <v>3.1</v>
      </c>
      <c r="AK387" s="1"/>
      <c r="AU387" s="1"/>
      <c r="AZ387" s="153"/>
      <c r="BA387" s="29"/>
      <c r="BB387" s="1"/>
      <c r="BG387" s="153"/>
      <c r="BH387" s="29"/>
      <c r="BI387" s="1"/>
      <c r="BN387" s="153"/>
      <c r="BO387" s="29"/>
      <c r="BP387" s="1"/>
    </row>
    <row r="388" ht="14.25" customHeight="1" spans="1:68">
      <c r="A388" s="55">
        <f t="shared" si="21"/>
        <v>378</v>
      </c>
      <c r="B388" s="56">
        <f ca="1" t="shared" si="7"/>
        <v>0.165122116554571</v>
      </c>
      <c r="C388" s="56">
        <f ca="1">VLOOKUP(B388,'Data Sources'!$C:$E,3)</f>
        <v>1</v>
      </c>
      <c r="D388" s="57">
        <f ca="1" t="shared" si="8"/>
        <v>623</v>
      </c>
      <c r="E388" s="56">
        <f ca="1" t="shared" si="9"/>
        <v>0.888617639459287</v>
      </c>
      <c r="F388" s="56" t="str">
        <f ca="1">VLOOKUP(E388,'Data Sources'!$J$4:$O$6,3)</f>
        <v>Blended Drink</v>
      </c>
      <c r="G388" s="56">
        <f ca="1">VLOOKUP(E388,'Data Sources'!$J$4:$O$6,4)</f>
        <v>8</v>
      </c>
      <c r="H388" s="58">
        <f ca="1" t="shared" si="10"/>
        <v>1</v>
      </c>
      <c r="I388" s="58">
        <f ca="1" t="shared" ref="I388:K388" si="1907">IF($H388=I$9,MAX(L387,$D388),L387)</f>
        <v>623</v>
      </c>
      <c r="J388" s="58">
        <f ca="1" t="shared" si="1907"/>
        <v>623</v>
      </c>
      <c r="K388" s="58">
        <f ca="1" t="shared" si="1907"/>
        <v>630</v>
      </c>
      <c r="L388" s="48">
        <f ca="1" t="shared" ref="L388:N388" si="1908">IF($H388=L$9,I388+$G388,L387)</f>
        <v>631</v>
      </c>
      <c r="M388" s="48">
        <f ca="1" t="shared" si="1908"/>
        <v>623</v>
      </c>
      <c r="N388" s="48">
        <f ca="1" t="shared" si="1908"/>
        <v>630</v>
      </c>
      <c r="O388" s="79">
        <f ca="1" t="shared" ref="O388:Q388" si="1909">+IF($H388=O$9,L388-$D388,0)</f>
        <v>8</v>
      </c>
      <c r="P388" s="79">
        <f ca="1" t="shared" si="1909"/>
        <v>0</v>
      </c>
      <c r="Q388" s="79">
        <f ca="1" t="shared" si="1909"/>
        <v>0</v>
      </c>
      <c r="R388" s="55">
        <f ca="1" t="shared" ref="R388:T388" si="1910">+IF($H388=R$9,MAX(0,L388-$D388),0)*$AA388</f>
        <v>8</v>
      </c>
      <c r="S388" s="55">
        <f ca="1" t="shared" si="1910"/>
        <v>0</v>
      </c>
      <c r="T388" s="55">
        <f ca="1" t="shared" si="1910"/>
        <v>0</v>
      </c>
      <c r="U388" s="55">
        <f ca="1" t="shared" ref="U388:W388" si="1911">IF($H388=U$9,MAX(I388-L387,0),0)*$AA388</f>
        <v>0</v>
      </c>
      <c r="V388" s="55">
        <f ca="1" t="shared" si="1911"/>
        <v>0</v>
      </c>
      <c r="W388" s="55">
        <f ca="1" t="shared" si="1911"/>
        <v>0</v>
      </c>
      <c r="Y388" s="1"/>
      <c r="AA388" s="119">
        <f ca="1" t="shared" si="16"/>
        <v>1</v>
      </c>
      <c r="AB388" s="36">
        <f ca="1" t="shared" si="17"/>
        <v>1</v>
      </c>
      <c r="AC388" s="118">
        <f ca="1" t="shared" si="18"/>
        <v>1</v>
      </c>
      <c r="AE388" s="1"/>
      <c r="AG388" s="133">
        <f ca="1">VLOOKUP(F388,'Data Sources'!$L$3:$N$6,3,0)</f>
        <v>5</v>
      </c>
      <c r="AH388" s="134">
        <f ca="1">VLOOKUP(F388,'Data Sources'!$L$3:$O$6,4,0)</f>
        <v>1.9</v>
      </c>
      <c r="AI388" s="135">
        <f ca="1" t="shared" si="1626"/>
        <v>3.1</v>
      </c>
      <c r="AK388" s="1"/>
      <c r="AU388" s="1"/>
      <c r="AZ388" s="153"/>
      <c r="BA388" s="29"/>
      <c r="BB388" s="1"/>
      <c r="BG388" s="153"/>
      <c r="BH388" s="29"/>
      <c r="BI388" s="1"/>
      <c r="BN388" s="153"/>
      <c r="BO388" s="29"/>
      <c r="BP388" s="1"/>
    </row>
    <row r="389" ht="14.25" customHeight="1" spans="1:68">
      <c r="A389" s="48">
        <f t="shared" si="21"/>
        <v>379</v>
      </c>
      <c r="B389" s="49">
        <f ca="1" t="shared" si="7"/>
        <v>0.986533329750937</v>
      </c>
      <c r="C389" s="49">
        <f ca="1">VLOOKUP(B389,'Data Sources'!$C:$E,3)</f>
        <v>4</v>
      </c>
      <c r="D389" s="59">
        <f ca="1" t="shared" si="8"/>
        <v>627</v>
      </c>
      <c r="E389" s="49">
        <f ca="1" t="shared" si="9"/>
        <v>0.974970265315938</v>
      </c>
      <c r="F389" s="49" t="str">
        <f ca="1">VLOOKUP(E389,'Data Sources'!$J$4:$O$6,3)</f>
        <v>Blended Drink</v>
      </c>
      <c r="G389" s="49">
        <f ca="1">VLOOKUP(E389,'Data Sources'!$J$4:$O$6,4)</f>
        <v>8</v>
      </c>
      <c r="H389" s="54">
        <f ca="1" t="shared" si="10"/>
        <v>2</v>
      </c>
      <c r="I389" s="54">
        <f ca="1" t="shared" ref="I389:K389" si="1912">IF($H389=I$9,MAX(L388,$D389),L388)</f>
        <v>631</v>
      </c>
      <c r="J389" s="54">
        <f ca="1" t="shared" si="1912"/>
        <v>627</v>
      </c>
      <c r="K389" s="54">
        <f ca="1" t="shared" si="1912"/>
        <v>630</v>
      </c>
      <c r="L389" s="48">
        <f ca="1" t="shared" ref="L389:N389" si="1913">IF($H389=L$9,I389+$G389,L388)</f>
        <v>631</v>
      </c>
      <c r="M389" s="48">
        <f ca="1" t="shared" si="1913"/>
        <v>635</v>
      </c>
      <c r="N389" s="48">
        <f ca="1" t="shared" si="1913"/>
        <v>630</v>
      </c>
      <c r="O389" s="79">
        <f ca="1" t="shared" ref="O389:Q389" si="1914">+IF($H389=O$9,L389-$D389,0)</f>
        <v>0</v>
      </c>
      <c r="P389" s="79">
        <f ca="1" t="shared" si="1914"/>
        <v>8</v>
      </c>
      <c r="Q389" s="79">
        <f ca="1" t="shared" si="1914"/>
        <v>0</v>
      </c>
      <c r="R389" s="48">
        <f ca="1" t="shared" ref="R389:T389" si="1915">+IF($H389=R$9,MAX(0,L389-$D389),0)*$AA389</f>
        <v>0</v>
      </c>
      <c r="S389" s="48">
        <f ca="1" t="shared" si="1915"/>
        <v>8</v>
      </c>
      <c r="T389" s="48">
        <f ca="1" t="shared" si="1915"/>
        <v>0</v>
      </c>
      <c r="U389" s="48">
        <f ca="1" t="shared" ref="U389:W389" si="1916">IF($H389=U$9,MAX(I389-L388,0),0)*$AA389</f>
        <v>0</v>
      </c>
      <c r="V389" s="48">
        <f ca="1" t="shared" si="1916"/>
        <v>4</v>
      </c>
      <c r="W389" s="48">
        <f ca="1" t="shared" si="1916"/>
        <v>0</v>
      </c>
      <c r="Y389" s="1"/>
      <c r="AA389" s="119">
        <f ca="1" t="shared" si="16"/>
        <v>1</v>
      </c>
      <c r="AB389" s="36">
        <f ca="1" t="shared" si="17"/>
        <v>2</v>
      </c>
      <c r="AC389" s="118">
        <f ca="1" t="shared" si="18"/>
        <v>1</v>
      </c>
      <c r="AE389" s="1"/>
      <c r="AG389" s="133">
        <f ca="1">VLOOKUP(F389,'Data Sources'!$L$3:$N$6,3,0)</f>
        <v>5</v>
      </c>
      <c r="AH389" s="134">
        <f ca="1">VLOOKUP(F389,'Data Sources'!$L$3:$O$6,4,0)</f>
        <v>1.9</v>
      </c>
      <c r="AI389" s="135">
        <f ca="1" t="shared" si="1626"/>
        <v>3.1</v>
      </c>
      <c r="AK389" s="1"/>
      <c r="AU389" s="1"/>
      <c r="AZ389" s="153"/>
      <c r="BA389" s="29"/>
      <c r="BB389" s="1"/>
      <c r="BG389" s="153"/>
      <c r="BH389" s="29"/>
      <c r="BI389" s="1"/>
      <c r="BN389" s="153"/>
      <c r="BO389" s="29"/>
      <c r="BP389" s="1"/>
    </row>
    <row r="390" ht="14.25" customHeight="1" spans="1:68">
      <c r="A390" s="55">
        <f t="shared" si="21"/>
        <v>380</v>
      </c>
      <c r="B390" s="56">
        <f ca="1" t="shared" si="7"/>
        <v>0.822061314166644</v>
      </c>
      <c r="C390" s="56">
        <f ca="1">VLOOKUP(B390,'Data Sources'!$C:$E,3)</f>
        <v>2</v>
      </c>
      <c r="D390" s="57">
        <f ca="1" t="shared" si="8"/>
        <v>629</v>
      </c>
      <c r="E390" s="56">
        <f ca="1" t="shared" si="9"/>
        <v>0.39652974552202</v>
      </c>
      <c r="F390" s="56" t="str">
        <f ca="1">VLOOKUP(E390,'Data Sources'!$J$4:$O$6,3)</f>
        <v>Hot Coffee</v>
      </c>
      <c r="G390" s="56">
        <f ca="1">VLOOKUP(E390,'Data Sources'!$J$4:$O$6,4)</f>
        <v>2</v>
      </c>
      <c r="H390" s="58">
        <f ca="1" t="shared" si="10"/>
        <v>3</v>
      </c>
      <c r="I390" s="58">
        <f ca="1" t="shared" ref="I390:K390" si="1917">IF($H390=I$9,MAX(L389,$D390),L389)</f>
        <v>631</v>
      </c>
      <c r="J390" s="58">
        <f ca="1" t="shared" si="1917"/>
        <v>635</v>
      </c>
      <c r="K390" s="58">
        <f ca="1" t="shared" si="1917"/>
        <v>630</v>
      </c>
      <c r="L390" s="48">
        <f ca="1" t="shared" ref="L390:N390" si="1918">IF($H390=L$9,I390+$G390,L389)</f>
        <v>631</v>
      </c>
      <c r="M390" s="48">
        <f ca="1" t="shared" si="1918"/>
        <v>635</v>
      </c>
      <c r="N390" s="48">
        <f ca="1" t="shared" si="1918"/>
        <v>632</v>
      </c>
      <c r="O390" s="79">
        <f ca="1" t="shared" ref="O390:Q390" si="1919">+IF($H390=O$9,L390-$D390,0)</f>
        <v>0</v>
      </c>
      <c r="P390" s="79">
        <f ca="1" t="shared" si="1919"/>
        <v>0</v>
      </c>
      <c r="Q390" s="79">
        <f ca="1" t="shared" si="1919"/>
        <v>3</v>
      </c>
      <c r="R390" s="55">
        <f ca="1" t="shared" ref="R390:T390" si="1920">+IF($H390=R$9,MAX(0,L390-$D390),0)*$AA390</f>
        <v>0</v>
      </c>
      <c r="S390" s="55">
        <f ca="1" t="shared" si="1920"/>
        <v>0</v>
      </c>
      <c r="T390" s="55">
        <f ca="1" t="shared" si="1920"/>
        <v>3</v>
      </c>
      <c r="U390" s="55">
        <f ca="1" t="shared" ref="U390:W390" si="1921">IF($H390=U$9,MAX(I390-L389,0),0)*$AA390</f>
        <v>0</v>
      </c>
      <c r="V390" s="55">
        <f ca="1" t="shared" si="1921"/>
        <v>0</v>
      </c>
      <c r="W390" s="55">
        <f ca="1" t="shared" si="1921"/>
        <v>0</v>
      </c>
      <c r="Y390" s="1"/>
      <c r="AA390" s="119">
        <f ca="1" t="shared" si="16"/>
        <v>1</v>
      </c>
      <c r="AB390" s="36">
        <f ca="1" t="shared" si="17"/>
        <v>3</v>
      </c>
      <c r="AC390" s="118">
        <f ca="1" t="shared" si="18"/>
        <v>1</v>
      </c>
      <c r="AE390" s="1"/>
      <c r="AG390" s="133">
        <f ca="1">VLOOKUP(F390,'Data Sources'!$L$3:$N$6,3,0)</f>
        <v>4</v>
      </c>
      <c r="AH390" s="134">
        <f ca="1">VLOOKUP(F390,'Data Sources'!$L$3:$O$6,4,0)</f>
        <v>1.2</v>
      </c>
      <c r="AI390" s="135">
        <f ca="1" t="shared" si="1626"/>
        <v>2.8</v>
      </c>
      <c r="AK390" s="1"/>
      <c r="AU390" s="1"/>
      <c r="AZ390" s="153"/>
      <c r="BA390" s="29"/>
      <c r="BB390" s="1"/>
      <c r="BG390" s="153"/>
      <c r="BH390" s="29"/>
      <c r="BI390" s="1"/>
      <c r="BN390" s="153"/>
      <c r="BO390" s="29"/>
      <c r="BP390" s="1"/>
    </row>
    <row r="391" ht="14.25" customHeight="1" spans="1:68">
      <c r="A391" s="48">
        <f t="shared" si="21"/>
        <v>381</v>
      </c>
      <c r="B391" s="49">
        <f ca="1" t="shared" si="7"/>
        <v>0.867924442379574</v>
      </c>
      <c r="C391" s="49">
        <f ca="1">VLOOKUP(B391,'Data Sources'!$C:$E,3)</f>
        <v>3</v>
      </c>
      <c r="D391" s="59">
        <f ca="1" t="shared" si="8"/>
        <v>632</v>
      </c>
      <c r="E391" s="49">
        <f ca="1" t="shared" si="9"/>
        <v>0.513146530862656</v>
      </c>
      <c r="F391" s="49" t="str">
        <f ca="1">VLOOKUP(E391,'Data Sources'!$J$4:$O$6,3)</f>
        <v>Cold Coffee</v>
      </c>
      <c r="G391" s="49">
        <f ca="1">VLOOKUP(E391,'Data Sources'!$J$4:$O$6,4)</f>
        <v>5</v>
      </c>
      <c r="H391" s="54">
        <f ca="1" t="shared" si="10"/>
        <v>1</v>
      </c>
      <c r="I391" s="54">
        <f ca="1" t="shared" ref="I391:K391" si="1922">IF($H391=I$9,MAX(L390,$D391),L390)</f>
        <v>632</v>
      </c>
      <c r="J391" s="54">
        <f ca="1" t="shared" si="1922"/>
        <v>635</v>
      </c>
      <c r="K391" s="54">
        <f ca="1" t="shared" si="1922"/>
        <v>632</v>
      </c>
      <c r="L391" s="48">
        <f ca="1" t="shared" ref="L391:N391" si="1923">IF($H391=L$9,I391+$G391,L390)</f>
        <v>637</v>
      </c>
      <c r="M391" s="48">
        <f ca="1" t="shared" si="1923"/>
        <v>635</v>
      </c>
      <c r="N391" s="48">
        <f ca="1" t="shared" si="1923"/>
        <v>632</v>
      </c>
      <c r="O391" s="79">
        <f ca="1" t="shared" ref="O391:Q391" si="1924">+IF($H391=O$9,L391-$D391,0)</f>
        <v>5</v>
      </c>
      <c r="P391" s="79">
        <f ca="1" t="shared" si="1924"/>
        <v>0</v>
      </c>
      <c r="Q391" s="79">
        <f ca="1" t="shared" si="1924"/>
        <v>0</v>
      </c>
      <c r="R391" s="48">
        <f ca="1" t="shared" ref="R391:T391" si="1925">+IF($H391=R$9,MAX(0,L391-$D391),0)*$AA391</f>
        <v>5</v>
      </c>
      <c r="S391" s="48">
        <f ca="1" t="shared" si="1925"/>
        <v>0</v>
      </c>
      <c r="T391" s="48">
        <f ca="1" t="shared" si="1925"/>
        <v>0</v>
      </c>
      <c r="U391" s="48">
        <f ca="1" t="shared" ref="U391:W391" si="1926">IF($H391=U$9,MAX(I391-L390,0),0)*$AA391</f>
        <v>1</v>
      </c>
      <c r="V391" s="48">
        <f ca="1" t="shared" si="1926"/>
        <v>0</v>
      </c>
      <c r="W391" s="48">
        <f ca="1" t="shared" si="1926"/>
        <v>0</v>
      </c>
      <c r="Y391" s="1"/>
      <c r="AA391" s="119">
        <f ca="1" t="shared" si="16"/>
        <v>1</v>
      </c>
      <c r="AB391" s="36">
        <f ca="1" t="shared" si="17"/>
        <v>1</v>
      </c>
      <c r="AC391" s="118">
        <f ca="1" t="shared" si="18"/>
        <v>1</v>
      </c>
      <c r="AE391" s="1"/>
      <c r="AG391" s="133">
        <f ca="1">VLOOKUP(F391,'Data Sources'!$L$3:$N$6,3,0)</f>
        <v>4</v>
      </c>
      <c r="AH391" s="134">
        <f ca="1">VLOOKUP(F391,'Data Sources'!$L$3:$O$6,4,0)</f>
        <v>1</v>
      </c>
      <c r="AI391" s="135">
        <f ca="1" t="shared" si="1626"/>
        <v>3</v>
      </c>
      <c r="AK391" s="1"/>
      <c r="AU391" s="1"/>
      <c r="AZ391" s="153"/>
      <c r="BA391" s="29"/>
      <c r="BB391" s="1"/>
      <c r="BG391" s="153"/>
      <c r="BH391" s="29"/>
      <c r="BI391" s="1"/>
      <c r="BN391" s="153"/>
      <c r="BO391" s="29"/>
      <c r="BP391" s="1"/>
    </row>
    <row r="392" ht="14.25" customHeight="1" spans="1:68">
      <c r="A392" s="55">
        <f t="shared" si="21"/>
        <v>382</v>
      </c>
      <c r="B392" s="56">
        <f ca="1" t="shared" si="7"/>
        <v>0.0310676134577832</v>
      </c>
      <c r="C392" s="56">
        <f ca="1">VLOOKUP(B392,'Data Sources'!$C:$E,3)</f>
        <v>1</v>
      </c>
      <c r="D392" s="57">
        <f ca="1" t="shared" si="8"/>
        <v>633</v>
      </c>
      <c r="E392" s="56">
        <f ca="1" t="shared" si="9"/>
        <v>0.898490787913613</v>
      </c>
      <c r="F392" s="56" t="str">
        <f ca="1">VLOOKUP(E392,'Data Sources'!$J$4:$O$6,3)</f>
        <v>Blended Drink</v>
      </c>
      <c r="G392" s="56">
        <f ca="1">VLOOKUP(E392,'Data Sources'!$J$4:$O$6,4)</f>
        <v>8</v>
      </c>
      <c r="H392" s="58">
        <f ca="1" t="shared" si="10"/>
        <v>3</v>
      </c>
      <c r="I392" s="58">
        <f ca="1" t="shared" ref="I392:K392" si="1927">IF($H392=I$9,MAX(L391,$D392),L391)</f>
        <v>637</v>
      </c>
      <c r="J392" s="58">
        <f ca="1" t="shared" si="1927"/>
        <v>635</v>
      </c>
      <c r="K392" s="58">
        <f ca="1" t="shared" si="1927"/>
        <v>633</v>
      </c>
      <c r="L392" s="48">
        <f ca="1" t="shared" ref="L392:N392" si="1928">IF($H392=L$9,I392+$G392,L391)</f>
        <v>637</v>
      </c>
      <c r="M392" s="48">
        <f ca="1" t="shared" si="1928"/>
        <v>635</v>
      </c>
      <c r="N392" s="48">
        <f ca="1" t="shared" si="1928"/>
        <v>641</v>
      </c>
      <c r="O392" s="79">
        <f ca="1" t="shared" ref="O392:Q392" si="1929">+IF($H392=O$9,L392-$D392,0)</f>
        <v>0</v>
      </c>
      <c r="P392" s="79">
        <f ca="1" t="shared" si="1929"/>
        <v>0</v>
      </c>
      <c r="Q392" s="79">
        <f ca="1" t="shared" si="1929"/>
        <v>8</v>
      </c>
      <c r="R392" s="55">
        <f ca="1" t="shared" ref="R392:T392" si="1930">+IF($H392=R$9,MAX(0,L392-$D392),0)*$AA392</f>
        <v>0</v>
      </c>
      <c r="S392" s="55">
        <f ca="1" t="shared" si="1930"/>
        <v>0</v>
      </c>
      <c r="T392" s="55">
        <f ca="1" t="shared" si="1930"/>
        <v>8</v>
      </c>
      <c r="U392" s="55">
        <f ca="1" t="shared" ref="U392:W392" si="1931">IF($H392=U$9,MAX(I392-L391,0),0)*$AA392</f>
        <v>0</v>
      </c>
      <c r="V392" s="55">
        <f ca="1" t="shared" si="1931"/>
        <v>0</v>
      </c>
      <c r="W392" s="55">
        <f ca="1" t="shared" si="1931"/>
        <v>1</v>
      </c>
      <c r="Y392" s="1"/>
      <c r="AA392" s="119">
        <f ca="1" t="shared" si="16"/>
        <v>1</v>
      </c>
      <c r="AB392" s="36">
        <f ca="1" t="shared" si="17"/>
        <v>3</v>
      </c>
      <c r="AC392" s="118">
        <f ca="1" t="shared" si="18"/>
        <v>1</v>
      </c>
      <c r="AE392" s="1"/>
      <c r="AG392" s="133">
        <f ca="1">VLOOKUP(F392,'Data Sources'!$L$3:$N$6,3,0)</f>
        <v>5</v>
      </c>
      <c r="AH392" s="134">
        <f ca="1">VLOOKUP(F392,'Data Sources'!$L$3:$O$6,4,0)</f>
        <v>1.9</v>
      </c>
      <c r="AI392" s="135">
        <f ca="1" t="shared" si="1626"/>
        <v>3.1</v>
      </c>
      <c r="AK392" s="1"/>
      <c r="AU392" s="1"/>
      <c r="AZ392" s="153"/>
      <c r="BA392" s="29"/>
      <c r="BB392" s="1"/>
      <c r="BG392" s="153"/>
      <c r="BH392" s="29"/>
      <c r="BI392" s="1"/>
      <c r="BN392" s="153"/>
      <c r="BO392" s="29"/>
      <c r="BP392" s="1"/>
    </row>
    <row r="393" ht="14.25" customHeight="1" spans="1:68">
      <c r="A393" s="48">
        <f t="shared" si="21"/>
        <v>383</v>
      </c>
      <c r="B393" s="49">
        <f ca="1" t="shared" si="7"/>
        <v>0.891148439075347</v>
      </c>
      <c r="C393" s="49">
        <f ca="1">VLOOKUP(B393,'Data Sources'!$C:$E,3)</f>
        <v>3</v>
      </c>
      <c r="D393" s="59">
        <f ca="1" t="shared" si="8"/>
        <v>636</v>
      </c>
      <c r="E393" s="49">
        <f ca="1" t="shared" si="9"/>
        <v>0.71463566864094</v>
      </c>
      <c r="F393" s="49" t="str">
        <f ca="1">VLOOKUP(E393,'Data Sources'!$J$4:$O$6,3)</f>
        <v>Blended Drink</v>
      </c>
      <c r="G393" s="49">
        <f ca="1">VLOOKUP(E393,'Data Sources'!$J$4:$O$6,4)</f>
        <v>8</v>
      </c>
      <c r="H393" s="54">
        <f ca="1" t="shared" si="10"/>
        <v>2</v>
      </c>
      <c r="I393" s="54">
        <f ca="1" t="shared" ref="I393:K393" si="1932">IF($H393=I$9,MAX(L392,$D393),L392)</f>
        <v>637</v>
      </c>
      <c r="J393" s="54">
        <f ca="1" t="shared" si="1932"/>
        <v>636</v>
      </c>
      <c r="K393" s="54">
        <f ca="1" t="shared" si="1932"/>
        <v>641</v>
      </c>
      <c r="L393" s="48">
        <f ca="1" t="shared" ref="L393:N393" si="1933">IF($H393=L$9,I393+$G393,L392)</f>
        <v>637</v>
      </c>
      <c r="M393" s="48">
        <f ca="1" t="shared" si="1933"/>
        <v>644</v>
      </c>
      <c r="N393" s="48">
        <f ca="1" t="shared" si="1933"/>
        <v>641</v>
      </c>
      <c r="O393" s="79">
        <f ca="1" t="shared" ref="O393:Q393" si="1934">+IF($H393=O$9,L393-$D393,0)</f>
        <v>0</v>
      </c>
      <c r="P393" s="79">
        <f ca="1" t="shared" si="1934"/>
        <v>8</v>
      </c>
      <c r="Q393" s="79">
        <f ca="1" t="shared" si="1934"/>
        <v>0</v>
      </c>
      <c r="R393" s="48">
        <f ca="1" t="shared" ref="R393:T393" si="1935">+IF($H393=R$9,MAX(0,L393-$D393),0)*$AA393</f>
        <v>0</v>
      </c>
      <c r="S393" s="48">
        <f ca="1" t="shared" si="1935"/>
        <v>8</v>
      </c>
      <c r="T393" s="48">
        <f ca="1" t="shared" si="1935"/>
        <v>0</v>
      </c>
      <c r="U393" s="48">
        <f ca="1" t="shared" ref="U393:W393" si="1936">IF($H393=U$9,MAX(I393-L392,0),0)*$AA393</f>
        <v>0</v>
      </c>
      <c r="V393" s="48">
        <f ca="1" t="shared" si="1936"/>
        <v>1</v>
      </c>
      <c r="W393" s="48">
        <f ca="1" t="shared" si="1936"/>
        <v>0</v>
      </c>
      <c r="Y393" s="1"/>
      <c r="AA393" s="119">
        <f ca="1" t="shared" si="16"/>
        <v>1</v>
      </c>
      <c r="AB393" s="36">
        <f ca="1" t="shared" si="17"/>
        <v>2</v>
      </c>
      <c r="AC393" s="118">
        <f ca="1" t="shared" si="18"/>
        <v>1</v>
      </c>
      <c r="AE393" s="1"/>
      <c r="AG393" s="133">
        <f ca="1">VLOOKUP(F393,'Data Sources'!$L$3:$N$6,3,0)</f>
        <v>5</v>
      </c>
      <c r="AH393" s="134">
        <f ca="1">VLOOKUP(F393,'Data Sources'!$L$3:$O$6,4,0)</f>
        <v>1.9</v>
      </c>
      <c r="AI393" s="135">
        <f ca="1" t="shared" si="1626"/>
        <v>3.1</v>
      </c>
      <c r="AK393" s="1"/>
      <c r="AU393" s="1"/>
      <c r="AZ393" s="153"/>
      <c r="BA393" s="29"/>
      <c r="BB393" s="1"/>
      <c r="BG393" s="153"/>
      <c r="BH393" s="29"/>
      <c r="BI393" s="1"/>
      <c r="BN393" s="153"/>
      <c r="BO393" s="29"/>
      <c r="BP393" s="1"/>
    </row>
    <row r="394" ht="14.25" customHeight="1" spans="1:68">
      <c r="A394" s="55">
        <f t="shared" si="21"/>
        <v>384</v>
      </c>
      <c r="B394" s="56">
        <f ca="1" t="shared" si="7"/>
        <v>0.219395573532599</v>
      </c>
      <c r="C394" s="56">
        <f ca="1">VLOOKUP(B394,'Data Sources'!$C:$E,3)</f>
        <v>1</v>
      </c>
      <c r="D394" s="57">
        <f ca="1" t="shared" si="8"/>
        <v>637</v>
      </c>
      <c r="E394" s="56">
        <f ca="1" t="shared" si="9"/>
        <v>0.768876316187579</v>
      </c>
      <c r="F394" s="56" t="str">
        <f ca="1">VLOOKUP(E394,'Data Sources'!$J$4:$O$6,3)</f>
        <v>Blended Drink</v>
      </c>
      <c r="G394" s="56">
        <f ca="1">VLOOKUP(E394,'Data Sources'!$J$4:$O$6,4)</f>
        <v>8</v>
      </c>
      <c r="H394" s="58">
        <f ca="1" t="shared" si="10"/>
        <v>1</v>
      </c>
      <c r="I394" s="58">
        <f ca="1" t="shared" ref="I394:K394" si="1937">IF($H394=I$9,MAX(L393,$D394),L393)</f>
        <v>637</v>
      </c>
      <c r="J394" s="58">
        <f ca="1" t="shared" si="1937"/>
        <v>644</v>
      </c>
      <c r="K394" s="58">
        <f ca="1" t="shared" si="1937"/>
        <v>641</v>
      </c>
      <c r="L394" s="48">
        <f ca="1" t="shared" ref="L394:N394" si="1938">IF($H394=L$9,I394+$G394,L393)</f>
        <v>645</v>
      </c>
      <c r="M394" s="48">
        <f ca="1" t="shared" si="1938"/>
        <v>644</v>
      </c>
      <c r="N394" s="48">
        <f ca="1" t="shared" si="1938"/>
        <v>641</v>
      </c>
      <c r="O394" s="79">
        <f ca="1" t="shared" ref="O394:Q394" si="1939">+IF($H394=O$9,L394-$D394,0)</f>
        <v>8</v>
      </c>
      <c r="P394" s="79">
        <f ca="1" t="shared" si="1939"/>
        <v>0</v>
      </c>
      <c r="Q394" s="79">
        <f ca="1" t="shared" si="1939"/>
        <v>0</v>
      </c>
      <c r="R394" s="55">
        <f ca="1" t="shared" ref="R394:T394" si="1940">+IF($H394=R$9,MAX(0,L394-$D394),0)*$AA394</f>
        <v>8</v>
      </c>
      <c r="S394" s="55">
        <f ca="1" t="shared" si="1940"/>
        <v>0</v>
      </c>
      <c r="T394" s="55">
        <f ca="1" t="shared" si="1940"/>
        <v>0</v>
      </c>
      <c r="U394" s="55">
        <f ca="1" t="shared" ref="U394:W394" si="1941">IF($H394=U$9,MAX(I394-L393,0),0)*$AA394</f>
        <v>0</v>
      </c>
      <c r="V394" s="55">
        <f ca="1" t="shared" si="1941"/>
        <v>0</v>
      </c>
      <c r="W394" s="55">
        <f ca="1" t="shared" si="1941"/>
        <v>0</v>
      </c>
      <c r="Y394" s="1"/>
      <c r="AA394" s="119">
        <f ca="1" t="shared" si="16"/>
        <v>1</v>
      </c>
      <c r="AB394" s="36">
        <f ca="1" t="shared" si="17"/>
        <v>1</v>
      </c>
      <c r="AC394" s="118">
        <f ca="1" t="shared" si="18"/>
        <v>1</v>
      </c>
      <c r="AE394" s="1"/>
      <c r="AG394" s="133">
        <f ca="1">VLOOKUP(F394,'Data Sources'!$L$3:$N$6,3,0)</f>
        <v>5</v>
      </c>
      <c r="AH394" s="134">
        <f ca="1">VLOOKUP(F394,'Data Sources'!$L$3:$O$6,4,0)</f>
        <v>1.9</v>
      </c>
      <c r="AI394" s="135">
        <f ca="1" t="shared" si="1626"/>
        <v>3.1</v>
      </c>
      <c r="AK394" s="1"/>
      <c r="AU394" s="1"/>
      <c r="AZ394" s="153"/>
      <c r="BA394" s="29"/>
      <c r="BB394" s="1"/>
      <c r="BG394" s="153"/>
      <c r="BH394" s="29"/>
      <c r="BI394" s="1"/>
      <c r="BN394" s="153"/>
      <c r="BO394" s="29"/>
      <c r="BP394" s="1"/>
    </row>
    <row r="395" ht="14.25" customHeight="1" spans="1:68">
      <c r="A395" s="48">
        <f t="shared" si="21"/>
        <v>385</v>
      </c>
      <c r="B395" s="49">
        <f ca="1" t="shared" si="7"/>
        <v>0.714891281390031</v>
      </c>
      <c r="C395" s="49">
        <f ca="1">VLOOKUP(B395,'Data Sources'!$C:$E,3)</f>
        <v>2</v>
      </c>
      <c r="D395" s="59">
        <f ca="1" t="shared" si="8"/>
        <v>639</v>
      </c>
      <c r="E395" s="49">
        <f ca="1" t="shared" si="9"/>
        <v>0.636950906134514</v>
      </c>
      <c r="F395" s="49" t="str">
        <f ca="1">VLOOKUP(E395,'Data Sources'!$J$4:$O$6,3)</f>
        <v>Cold Coffee</v>
      </c>
      <c r="G395" s="49">
        <f ca="1">VLOOKUP(E395,'Data Sources'!$J$4:$O$6,4)</f>
        <v>5</v>
      </c>
      <c r="H395" s="54">
        <f ca="1" t="shared" si="10"/>
        <v>3</v>
      </c>
      <c r="I395" s="54">
        <f ca="1" t="shared" ref="I395:K395" si="1942">IF($H395=I$9,MAX(L394,$D395),L394)</f>
        <v>645</v>
      </c>
      <c r="J395" s="54">
        <f ca="1" t="shared" si="1942"/>
        <v>644</v>
      </c>
      <c r="K395" s="54">
        <f ca="1" t="shared" si="1942"/>
        <v>641</v>
      </c>
      <c r="L395" s="48">
        <f ca="1" t="shared" ref="L395:N395" si="1943">IF($H395=L$9,I395+$G395,L394)</f>
        <v>645</v>
      </c>
      <c r="M395" s="48">
        <f ca="1" t="shared" si="1943"/>
        <v>644</v>
      </c>
      <c r="N395" s="48">
        <f ca="1" t="shared" si="1943"/>
        <v>646</v>
      </c>
      <c r="O395" s="79">
        <f ca="1" t="shared" ref="O395:Q395" si="1944">+IF($H395=O$9,L395-$D395,0)</f>
        <v>0</v>
      </c>
      <c r="P395" s="79">
        <f ca="1" t="shared" si="1944"/>
        <v>0</v>
      </c>
      <c r="Q395" s="79">
        <f ca="1" t="shared" si="1944"/>
        <v>7</v>
      </c>
      <c r="R395" s="48">
        <f ca="1" t="shared" ref="R395:T395" si="1945">+IF($H395=R$9,MAX(0,L395-$D395),0)*$AA395</f>
        <v>0</v>
      </c>
      <c r="S395" s="48">
        <f ca="1" t="shared" si="1945"/>
        <v>0</v>
      </c>
      <c r="T395" s="48">
        <f ca="1" t="shared" si="1945"/>
        <v>7</v>
      </c>
      <c r="U395" s="48">
        <f ca="1" t="shared" ref="U395:W395" si="1946">IF($H395=U$9,MAX(I395-L394,0),0)*$AA395</f>
        <v>0</v>
      </c>
      <c r="V395" s="48">
        <f ca="1" t="shared" si="1946"/>
        <v>0</v>
      </c>
      <c r="W395" s="48">
        <f ca="1" t="shared" si="1946"/>
        <v>0</v>
      </c>
      <c r="Y395" s="1"/>
      <c r="AA395" s="119">
        <f ca="1" t="shared" si="16"/>
        <v>1</v>
      </c>
      <c r="AB395" s="36">
        <f ca="1" t="shared" si="17"/>
        <v>3</v>
      </c>
      <c r="AC395" s="118">
        <f ca="1" t="shared" si="18"/>
        <v>1</v>
      </c>
      <c r="AE395" s="1"/>
      <c r="AG395" s="133">
        <f ca="1">VLOOKUP(F395,'Data Sources'!$L$3:$N$6,3,0)</f>
        <v>4</v>
      </c>
      <c r="AH395" s="134">
        <f ca="1">VLOOKUP(F395,'Data Sources'!$L$3:$O$6,4,0)</f>
        <v>1</v>
      </c>
      <c r="AI395" s="135">
        <f ca="1" t="shared" ref="AI395:AI458" si="1947">AG395-AH395</f>
        <v>3</v>
      </c>
      <c r="AK395" s="1"/>
      <c r="AU395" s="1"/>
      <c r="AZ395" s="153"/>
      <c r="BA395" s="29"/>
      <c r="BB395" s="1"/>
      <c r="BG395" s="153"/>
      <c r="BH395" s="29"/>
      <c r="BI395" s="1"/>
      <c r="BN395" s="153"/>
      <c r="BO395" s="29"/>
      <c r="BP395" s="1"/>
    </row>
    <row r="396" ht="14.25" customHeight="1" spans="1:68">
      <c r="A396" s="55">
        <f t="shared" si="21"/>
        <v>386</v>
      </c>
      <c r="B396" s="56">
        <f ca="1" t="shared" si="7"/>
        <v>0.598537493113276</v>
      </c>
      <c r="C396" s="56">
        <f ca="1">VLOOKUP(B396,'Data Sources'!$C:$E,3)</f>
        <v>2</v>
      </c>
      <c r="D396" s="57">
        <f ca="1" t="shared" si="8"/>
        <v>641</v>
      </c>
      <c r="E396" s="56">
        <f ca="1" t="shared" si="9"/>
        <v>0.437893972328479</v>
      </c>
      <c r="F396" s="56" t="str">
        <f ca="1">VLOOKUP(E396,'Data Sources'!$J$4:$O$6,3)</f>
        <v>Hot Coffee</v>
      </c>
      <c r="G396" s="56">
        <f ca="1">VLOOKUP(E396,'Data Sources'!$J$4:$O$6,4)</f>
        <v>2</v>
      </c>
      <c r="H396" s="58">
        <f ca="1" t="shared" si="10"/>
        <v>2</v>
      </c>
      <c r="I396" s="58">
        <f ca="1" t="shared" ref="I396:K396" si="1948">IF($H396=I$9,MAX(L395,$D396),L395)</f>
        <v>645</v>
      </c>
      <c r="J396" s="58">
        <f ca="1" t="shared" si="1948"/>
        <v>644</v>
      </c>
      <c r="K396" s="58">
        <f ca="1" t="shared" si="1948"/>
        <v>646</v>
      </c>
      <c r="L396" s="48">
        <f ca="1" t="shared" ref="L396:N396" si="1949">IF($H396=L$9,I396+$G396,L395)</f>
        <v>645</v>
      </c>
      <c r="M396" s="48">
        <f ca="1" t="shared" si="1949"/>
        <v>646</v>
      </c>
      <c r="N396" s="48">
        <f ca="1" t="shared" si="1949"/>
        <v>646</v>
      </c>
      <c r="O396" s="79">
        <f ca="1" t="shared" ref="O396:Q396" si="1950">+IF($H396=O$9,L396-$D396,0)</f>
        <v>0</v>
      </c>
      <c r="P396" s="79">
        <f ca="1" t="shared" si="1950"/>
        <v>5</v>
      </c>
      <c r="Q396" s="79">
        <f ca="1" t="shared" si="1950"/>
        <v>0</v>
      </c>
      <c r="R396" s="55">
        <f ca="1" t="shared" ref="R396:T396" si="1951">+IF($H396=R$9,MAX(0,L396-$D396),0)*$AA396</f>
        <v>0</v>
      </c>
      <c r="S396" s="55">
        <f ca="1" t="shared" si="1951"/>
        <v>5</v>
      </c>
      <c r="T396" s="55">
        <f ca="1" t="shared" si="1951"/>
        <v>0</v>
      </c>
      <c r="U396" s="55">
        <f ca="1" t="shared" ref="U396:W396" si="1952">IF($H396=U$9,MAX(I396-L395,0),0)*$AA396</f>
        <v>0</v>
      </c>
      <c r="V396" s="55">
        <f ca="1" t="shared" si="1952"/>
        <v>0</v>
      </c>
      <c r="W396" s="55">
        <f ca="1" t="shared" si="1952"/>
        <v>0</v>
      </c>
      <c r="Y396" s="1"/>
      <c r="AA396" s="119">
        <f ca="1" t="shared" si="16"/>
        <v>1</v>
      </c>
      <c r="AB396" s="36">
        <f ca="1" t="shared" si="17"/>
        <v>2</v>
      </c>
      <c r="AC396" s="118">
        <f ca="1" t="shared" si="18"/>
        <v>1</v>
      </c>
      <c r="AE396" s="1"/>
      <c r="AG396" s="133">
        <f ca="1">VLOOKUP(F396,'Data Sources'!$L$3:$N$6,3,0)</f>
        <v>4</v>
      </c>
      <c r="AH396" s="134">
        <f ca="1">VLOOKUP(F396,'Data Sources'!$L$3:$O$6,4,0)</f>
        <v>1.2</v>
      </c>
      <c r="AI396" s="135">
        <f ca="1" t="shared" si="1947"/>
        <v>2.8</v>
      </c>
      <c r="AK396" s="1"/>
      <c r="AU396" s="1"/>
      <c r="AZ396" s="153"/>
      <c r="BA396" s="29"/>
      <c r="BB396" s="1"/>
      <c r="BG396" s="153"/>
      <c r="BH396" s="29"/>
      <c r="BI396" s="1"/>
      <c r="BN396" s="153"/>
      <c r="BO396" s="29"/>
      <c r="BP396" s="1"/>
    </row>
    <row r="397" ht="14.25" customHeight="1" spans="1:68">
      <c r="A397" s="48">
        <f t="shared" si="21"/>
        <v>387</v>
      </c>
      <c r="B397" s="49">
        <f ca="1" t="shared" si="7"/>
        <v>0.813714963753303</v>
      </c>
      <c r="C397" s="49">
        <f ca="1">VLOOKUP(B397,'Data Sources'!$C:$E,3)</f>
        <v>2</v>
      </c>
      <c r="D397" s="59">
        <f ca="1" t="shared" si="8"/>
        <v>643</v>
      </c>
      <c r="E397" s="49">
        <f ca="1" t="shared" si="9"/>
        <v>0.676866319411137</v>
      </c>
      <c r="F397" s="49" t="str">
        <f ca="1">VLOOKUP(E397,'Data Sources'!$J$4:$O$6,3)</f>
        <v>Cold Coffee</v>
      </c>
      <c r="G397" s="49">
        <f ca="1">VLOOKUP(E397,'Data Sources'!$J$4:$O$6,4)</f>
        <v>5</v>
      </c>
      <c r="H397" s="54">
        <f ca="1" t="shared" si="10"/>
        <v>1</v>
      </c>
      <c r="I397" s="54">
        <f ca="1" t="shared" ref="I397:K397" si="1953">IF($H397=I$9,MAX(L396,$D397),L396)</f>
        <v>645</v>
      </c>
      <c r="J397" s="54">
        <f ca="1" t="shared" si="1953"/>
        <v>646</v>
      </c>
      <c r="K397" s="54">
        <f ca="1" t="shared" si="1953"/>
        <v>646</v>
      </c>
      <c r="L397" s="48">
        <f ca="1" t="shared" ref="L397:N397" si="1954">IF($H397=L$9,I397+$G397,L396)</f>
        <v>650</v>
      </c>
      <c r="M397" s="48">
        <f ca="1" t="shared" si="1954"/>
        <v>646</v>
      </c>
      <c r="N397" s="48">
        <f ca="1" t="shared" si="1954"/>
        <v>646</v>
      </c>
      <c r="O397" s="79">
        <f ca="1" t="shared" ref="O397:Q397" si="1955">+IF($H397=O$9,L397-$D397,0)</f>
        <v>7</v>
      </c>
      <c r="P397" s="79">
        <f ca="1" t="shared" si="1955"/>
        <v>0</v>
      </c>
      <c r="Q397" s="79">
        <f ca="1" t="shared" si="1955"/>
        <v>0</v>
      </c>
      <c r="R397" s="48">
        <f ca="1" t="shared" ref="R397:T397" si="1956">+IF($H397=R$9,MAX(0,L397-$D397),0)*$AA397</f>
        <v>7</v>
      </c>
      <c r="S397" s="48">
        <f ca="1" t="shared" si="1956"/>
        <v>0</v>
      </c>
      <c r="T397" s="48">
        <f ca="1" t="shared" si="1956"/>
        <v>0</v>
      </c>
      <c r="U397" s="48">
        <f ca="1" t="shared" ref="U397:W397" si="1957">IF($H397=U$9,MAX(I397-L396,0),0)*$AA397</f>
        <v>0</v>
      </c>
      <c r="V397" s="48">
        <f ca="1" t="shared" si="1957"/>
        <v>0</v>
      </c>
      <c r="W397" s="48">
        <f ca="1" t="shared" si="1957"/>
        <v>0</v>
      </c>
      <c r="Y397" s="1"/>
      <c r="AA397" s="119">
        <f ca="1" t="shared" si="16"/>
        <v>1</v>
      </c>
      <c r="AB397" s="36">
        <f ca="1" t="shared" si="17"/>
        <v>1</v>
      </c>
      <c r="AC397" s="118">
        <f ca="1" t="shared" si="18"/>
        <v>1</v>
      </c>
      <c r="AE397" s="1"/>
      <c r="AG397" s="133">
        <f ca="1">VLOOKUP(F397,'Data Sources'!$L$3:$N$6,3,0)</f>
        <v>4</v>
      </c>
      <c r="AH397" s="134">
        <f ca="1">VLOOKUP(F397,'Data Sources'!$L$3:$O$6,4,0)</f>
        <v>1</v>
      </c>
      <c r="AI397" s="135">
        <f ca="1" t="shared" si="1947"/>
        <v>3</v>
      </c>
      <c r="AK397" s="1"/>
      <c r="AU397" s="1"/>
      <c r="AZ397" s="153"/>
      <c r="BA397" s="29"/>
      <c r="BB397" s="1"/>
      <c r="BG397" s="153"/>
      <c r="BH397" s="29"/>
      <c r="BI397" s="1"/>
      <c r="BN397" s="153"/>
      <c r="BO397" s="29"/>
      <c r="BP397" s="1"/>
    </row>
    <row r="398" ht="14.25" customHeight="1" spans="1:68">
      <c r="A398" s="55">
        <f t="shared" si="21"/>
        <v>388</v>
      </c>
      <c r="B398" s="56">
        <f ca="1" t="shared" si="7"/>
        <v>0.490659688126073</v>
      </c>
      <c r="C398" s="56">
        <f ca="1">VLOOKUP(B398,'Data Sources'!$C:$E,3)</f>
        <v>1</v>
      </c>
      <c r="D398" s="57">
        <f ca="1" t="shared" si="8"/>
        <v>644</v>
      </c>
      <c r="E398" s="56">
        <f ca="1" t="shared" si="9"/>
        <v>0.228010806138875</v>
      </c>
      <c r="F398" s="56" t="str">
        <f ca="1">VLOOKUP(E398,'Data Sources'!$J$4:$O$6,3)</f>
        <v>Hot Coffee</v>
      </c>
      <c r="G398" s="56">
        <f ca="1">VLOOKUP(E398,'Data Sources'!$J$4:$O$6,4)</f>
        <v>2</v>
      </c>
      <c r="H398" s="58">
        <f ca="1" t="shared" si="10"/>
        <v>2</v>
      </c>
      <c r="I398" s="58">
        <f ca="1" t="shared" ref="I398:K398" si="1958">IF($H398=I$9,MAX(L397,$D398),L397)</f>
        <v>650</v>
      </c>
      <c r="J398" s="58">
        <f ca="1" t="shared" si="1958"/>
        <v>646</v>
      </c>
      <c r="K398" s="58">
        <f ca="1" t="shared" si="1958"/>
        <v>646</v>
      </c>
      <c r="L398" s="48">
        <f ca="1" t="shared" ref="L398:N398" si="1959">IF($H398=L$9,I398+$G398,L397)</f>
        <v>650</v>
      </c>
      <c r="M398" s="48">
        <f ca="1" t="shared" si="1959"/>
        <v>648</v>
      </c>
      <c r="N398" s="48">
        <f ca="1" t="shared" si="1959"/>
        <v>646</v>
      </c>
      <c r="O398" s="79">
        <f ca="1" t="shared" ref="O398:Q398" si="1960">+IF($H398=O$9,L398-$D398,0)</f>
        <v>0</v>
      </c>
      <c r="P398" s="79">
        <f ca="1" t="shared" si="1960"/>
        <v>4</v>
      </c>
      <c r="Q398" s="79">
        <f ca="1" t="shared" si="1960"/>
        <v>0</v>
      </c>
      <c r="R398" s="55">
        <f ca="1" t="shared" ref="R398:T398" si="1961">+IF($H398=R$9,MAX(0,L398-$D398),0)*$AA398</f>
        <v>0</v>
      </c>
      <c r="S398" s="55">
        <f ca="1" t="shared" si="1961"/>
        <v>4</v>
      </c>
      <c r="T398" s="55">
        <f ca="1" t="shared" si="1961"/>
        <v>0</v>
      </c>
      <c r="U398" s="55">
        <f ca="1" t="shared" ref="U398:W398" si="1962">IF($H398=U$9,MAX(I398-L397,0),0)*$AA398</f>
        <v>0</v>
      </c>
      <c r="V398" s="55">
        <f ca="1" t="shared" si="1962"/>
        <v>0</v>
      </c>
      <c r="W398" s="55">
        <f ca="1" t="shared" si="1962"/>
        <v>0</v>
      </c>
      <c r="Y398" s="1"/>
      <c r="AA398" s="119">
        <f ca="1" t="shared" si="16"/>
        <v>1</v>
      </c>
      <c r="AB398" s="36">
        <f ca="1" t="shared" si="17"/>
        <v>2</v>
      </c>
      <c r="AC398" s="118">
        <f ca="1" t="shared" si="18"/>
        <v>1</v>
      </c>
      <c r="AE398" s="1"/>
      <c r="AG398" s="133">
        <f ca="1">VLOOKUP(F398,'Data Sources'!$L$3:$N$6,3,0)</f>
        <v>4</v>
      </c>
      <c r="AH398" s="134">
        <f ca="1">VLOOKUP(F398,'Data Sources'!$L$3:$O$6,4,0)</f>
        <v>1.2</v>
      </c>
      <c r="AI398" s="135">
        <f ca="1" t="shared" si="1947"/>
        <v>2.8</v>
      </c>
      <c r="AK398" s="1"/>
      <c r="AU398" s="1"/>
      <c r="AZ398" s="153"/>
      <c r="BA398" s="29"/>
      <c r="BB398" s="1"/>
      <c r="BG398" s="153"/>
      <c r="BH398" s="29"/>
      <c r="BI398" s="1"/>
      <c r="BN398" s="153"/>
      <c r="BO398" s="29"/>
      <c r="BP398" s="1"/>
    </row>
    <row r="399" ht="14.25" customHeight="1" spans="1:68">
      <c r="A399" s="48">
        <f t="shared" si="21"/>
        <v>389</v>
      </c>
      <c r="B399" s="49">
        <f ca="1" t="shared" si="7"/>
        <v>0.888157065958882</v>
      </c>
      <c r="C399" s="49">
        <f ca="1">VLOOKUP(B399,'Data Sources'!$C:$E,3)</f>
        <v>3</v>
      </c>
      <c r="D399" s="59">
        <f ca="1" t="shared" si="8"/>
        <v>647</v>
      </c>
      <c r="E399" s="49">
        <f ca="1" t="shared" si="9"/>
        <v>0.875927672783222</v>
      </c>
      <c r="F399" s="49" t="str">
        <f ca="1">VLOOKUP(E399,'Data Sources'!$J$4:$O$6,3)</f>
        <v>Blended Drink</v>
      </c>
      <c r="G399" s="49">
        <f ca="1">VLOOKUP(E399,'Data Sources'!$J$4:$O$6,4)</f>
        <v>8</v>
      </c>
      <c r="H399" s="54">
        <f ca="1" t="shared" si="10"/>
        <v>3</v>
      </c>
      <c r="I399" s="54">
        <f ca="1" t="shared" ref="I399:K399" si="1963">IF($H399=I$9,MAX(L398,$D399),L398)</f>
        <v>650</v>
      </c>
      <c r="J399" s="54">
        <f ca="1" t="shared" si="1963"/>
        <v>648</v>
      </c>
      <c r="K399" s="54">
        <f ca="1" t="shared" si="1963"/>
        <v>647</v>
      </c>
      <c r="L399" s="48">
        <f ca="1" t="shared" ref="L399:N399" si="1964">IF($H399=L$9,I399+$G399,L398)</f>
        <v>650</v>
      </c>
      <c r="M399" s="48">
        <f ca="1" t="shared" si="1964"/>
        <v>648</v>
      </c>
      <c r="N399" s="48">
        <f ca="1" t="shared" si="1964"/>
        <v>655</v>
      </c>
      <c r="O399" s="79">
        <f ca="1" t="shared" ref="O399:Q399" si="1965">+IF($H399=O$9,L399-$D399,0)</f>
        <v>0</v>
      </c>
      <c r="P399" s="79">
        <f ca="1" t="shared" si="1965"/>
        <v>0</v>
      </c>
      <c r="Q399" s="79">
        <f ca="1" t="shared" si="1965"/>
        <v>8</v>
      </c>
      <c r="R399" s="48">
        <f ca="1" t="shared" ref="R399:T399" si="1966">+IF($H399=R$9,MAX(0,L399-$D399),0)*$AA399</f>
        <v>0</v>
      </c>
      <c r="S399" s="48">
        <f ca="1" t="shared" si="1966"/>
        <v>0</v>
      </c>
      <c r="T399" s="48">
        <f ca="1" t="shared" si="1966"/>
        <v>8</v>
      </c>
      <c r="U399" s="48">
        <f ca="1" t="shared" ref="U399:W399" si="1967">IF($H399=U$9,MAX(I399-L398,0),0)*$AA399</f>
        <v>0</v>
      </c>
      <c r="V399" s="48">
        <f ca="1" t="shared" si="1967"/>
        <v>0</v>
      </c>
      <c r="W399" s="48">
        <f ca="1" t="shared" si="1967"/>
        <v>1</v>
      </c>
      <c r="Y399" s="1"/>
      <c r="AA399" s="119">
        <f ca="1" t="shared" si="16"/>
        <v>1</v>
      </c>
      <c r="AB399" s="36">
        <f ca="1" t="shared" si="17"/>
        <v>3</v>
      </c>
      <c r="AC399" s="118">
        <f ca="1" t="shared" si="18"/>
        <v>1</v>
      </c>
      <c r="AE399" s="1"/>
      <c r="AG399" s="133">
        <f ca="1">VLOOKUP(F399,'Data Sources'!$L$3:$N$6,3,0)</f>
        <v>5</v>
      </c>
      <c r="AH399" s="134">
        <f ca="1">VLOOKUP(F399,'Data Sources'!$L$3:$O$6,4,0)</f>
        <v>1.9</v>
      </c>
      <c r="AI399" s="135">
        <f ca="1" t="shared" si="1947"/>
        <v>3.1</v>
      </c>
      <c r="AK399" s="1"/>
      <c r="AU399" s="1"/>
      <c r="AZ399" s="153"/>
      <c r="BA399" s="29"/>
      <c r="BB399" s="1"/>
      <c r="BG399" s="153"/>
      <c r="BH399" s="29"/>
      <c r="BI399" s="1"/>
      <c r="BN399" s="153"/>
      <c r="BO399" s="29"/>
      <c r="BP399" s="1"/>
    </row>
    <row r="400" ht="14.25" customHeight="1" spans="1:68">
      <c r="A400" s="55">
        <f t="shared" si="21"/>
        <v>390</v>
      </c>
      <c r="B400" s="56">
        <f ca="1" t="shared" si="7"/>
        <v>0.0275679122691554</v>
      </c>
      <c r="C400" s="56">
        <f ca="1">VLOOKUP(B400,'Data Sources'!$C:$E,3)</f>
        <v>1</v>
      </c>
      <c r="D400" s="57">
        <f ca="1" t="shared" si="8"/>
        <v>648</v>
      </c>
      <c r="E400" s="56">
        <f ca="1" t="shared" si="9"/>
        <v>0.254610902121693</v>
      </c>
      <c r="F400" s="56" t="str">
        <f ca="1">VLOOKUP(E400,'Data Sources'!$J$4:$O$6,3)</f>
        <v>Hot Coffee</v>
      </c>
      <c r="G400" s="56">
        <f ca="1">VLOOKUP(E400,'Data Sources'!$J$4:$O$6,4)</f>
        <v>2</v>
      </c>
      <c r="H400" s="58">
        <f ca="1" t="shared" si="10"/>
        <v>2</v>
      </c>
      <c r="I400" s="58">
        <f ca="1" t="shared" ref="I400:K400" si="1968">IF($H400=I$9,MAX(L399,$D400),L399)</f>
        <v>650</v>
      </c>
      <c r="J400" s="58">
        <f ca="1" t="shared" si="1968"/>
        <v>648</v>
      </c>
      <c r="K400" s="58">
        <f ca="1" t="shared" si="1968"/>
        <v>655</v>
      </c>
      <c r="L400" s="48">
        <f ca="1" t="shared" ref="L400:N400" si="1969">IF($H400=L$9,I400+$G400,L399)</f>
        <v>650</v>
      </c>
      <c r="M400" s="48">
        <f ca="1" t="shared" si="1969"/>
        <v>650</v>
      </c>
      <c r="N400" s="48">
        <f ca="1" t="shared" si="1969"/>
        <v>655</v>
      </c>
      <c r="O400" s="79">
        <f ca="1" t="shared" ref="O400:Q400" si="1970">+IF($H400=O$9,L400-$D400,0)</f>
        <v>0</v>
      </c>
      <c r="P400" s="79">
        <f ca="1" t="shared" si="1970"/>
        <v>2</v>
      </c>
      <c r="Q400" s="79">
        <f ca="1" t="shared" si="1970"/>
        <v>0</v>
      </c>
      <c r="R400" s="55">
        <f ca="1" t="shared" ref="R400:T400" si="1971">+IF($H400=R$9,MAX(0,L400-$D400),0)*$AA400</f>
        <v>0</v>
      </c>
      <c r="S400" s="55">
        <f ca="1" t="shared" si="1971"/>
        <v>2</v>
      </c>
      <c r="T400" s="55">
        <f ca="1" t="shared" si="1971"/>
        <v>0</v>
      </c>
      <c r="U400" s="55">
        <f ca="1" t="shared" ref="U400:W400" si="1972">IF($H400=U$9,MAX(I400-L399,0),0)*$AA400</f>
        <v>0</v>
      </c>
      <c r="V400" s="55">
        <f ca="1" t="shared" si="1972"/>
        <v>0</v>
      </c>
      <c r="W400" s="55">
        <f ca="1" t="shared" si="1972"/>
        <v>0</v>
      </c>
      <c r="Y400" s="1"/>
      <c r="AA400" s="119">
        <f ca="1" t="shared" si="16"/>
        <v>1</v>
      </c>
      <c r="AB400" s="36">
        <f ca="1" t="shared" si="17"/>
        <v>2</v>
      </c>
      <c r="AC400" s="118">
        <f ca="1" t="shared" si="18"/>
        <v>1</v>
      </c>
      <c r="AE400" s="1"/>
      <c r="AG400" s="133">
        <f ca="1">VLOOKUP(F400,'Data Sources'!$L$3:$N$6,3,0)</f>
        <v>4</v>
      </c>
      <c r="AH400" s="134">
        <f ca="1">VLOOKUP(F400,'Data Sources'!$L$3:$O$6,4,0)</f>
        <v>1.2</v>
      </c>
      <c r="AI400" s="135">
        <f ca="1" t="shared" si="1947"/>
        <v>2.8</v>
      </c>
      <c r="AK400" s="1"/>
      <c r="AU400" s="1"/>
      <c r="AZ400" s="153"/>
      <c r="BA400" s="29"/>
      <c r="BB400" s="1"/>
      <c r="BG400" s="153"/>
      <c r="BH400" s="29"/>
      <c r="BI400" s="1"/>
      <c r="BN400" s="153"/>
      <c r="BO400" s="29"/>
      <c r="BP400" s="1"/>
    </row>
    <row r="401" ht="14.25" customHeight="1" spans="1:68">
      <c r="A401" s="48">
        <f t="shared" si="21"/>
        <v>391</v>
      </c>
      <c r="B401" s="49">
        <f ca="1" t="shared" si="7"/>
        <v>0.304795960573681</v>
      </c>
      <c r="C401" s="49">
        <f ca="1">VLOOKUP(B401,'Data Sources'!$C:$E,3)</f>
        <v>1</v>
      </c>
      <c r="D401" s="59">
        <f ca="1" t="shared" si="8"/>
        <v>649</v>
      </c>
      <c r="E401" s="49">
        <f ca="1" t="shared" si="9"/>
        <v>0.0556148776871435</v>
      </c>
      <c r="F401" s="49" t="str">
        <f ca="1">VLOOKUP(E401,'Data Sources'!$J$4:$O$6,3)</f>
        <v>Hot Coffee</v>
      </c>
      <c r="G401" s="49">
        <f ca="1">VLOOKUP(E401,'Data Sources'!$J$4:$O$6,4)</f>
        <v>2</v>
      </c>
      <c r="H401" s="54">
        <f ca="1" t="shared" si="10"/>
        <v>1</v>
      </c>
      <c r="I401" s="54">
        <f ca="1" t="shared" ref="I401:K401" si="1973">IF($H401=I$9,MAX(L400,$D401),L400)</f>
        <v>650</v>
      </c>
      <c r="J401" s="54">
        <f ca="1" t="shared" si="1973"/>
        <v>650</v>
      </c>
      <c r="K401" s="54">
        <f ca="1" t="shared" si="1973"/>
        <v>655</v>
      </c>
      <c r="L401" s="48">
        <f ca="1" t="shared" ref="L401:N401" si="1974">IF($H401=L$9,I401+$G401,L400)</f>
        <v>652</v>
      </c>
      <c r="M401" s="48">
        <f ca="1" t="shared" si="1974"/>
        <v>650</v>
      </c>
      <c r="N401" s="48">
        <f ca="1" t="shared" si="1974"/>
        <v>655</v>
      </c>
      <c r="O401" s="79">
        <f ca="1" t="shared" ref="O401:Q401" si="1975">+IF($H401=O$9,L401-$D401,0)</f>
        <v>3</v>
      </c>
      <c r="P401" s="79">
        <f ca="1" t="shared" si="1975"/>
        <v>0</v>
      </c>
      <c r="Q401" s="79">
        <f ca="1" t="shared" si="1975"/>
        <v>0</v>
      </c>
      <c r="R401" s="48">
        <f ca="1" t="shared" ref="R401:T401" si="1976">+IF($H401=R$9,MAX(0,L401-$D401),0)*$AA401</f>
        <v>3</v>
      </c>
      <c r="S401" s="48">
        <f ca="1" t="shared" si="1976"/>
        <v>0</v>
      </c>
      <c r="T401" s="48">
        <f ca="1" t="shared" si="1976"/>
        <v>0</v>
      </c>
      <c r="U401" s="48">
        <f ca="1" t="shared" ref="U401:W401" si="1977">IF($H401=U$9,MAX(I401-L400,0),0)*$AA401</f>
        <v>0</v>
      </c>
      <c r="V401" s="48">
        <f ca="1" t="shared" si="1977"/>
        <v>0</v>
      </c>
      <c r="W401" s="48">
        <f ca="1" t="shared" si="1977"/>
        <v>0</v>
      </c>
      <c r="Y401" s="1"/>
      <c r="AA401" s="119">
        <f ca="1" t="shared" si="16"/>
        <v>1</v>
      </c>
      <c r="AB401" s="36">
        <f ca="1" t="shared" si="17"/>
        <v>1</v>
      </c>
      <c r="AC401" s="118">
        <f ca="1" t="shared" si="18"/>
        <v>1</v>
      </c>
      <c r="AE401" s="1"/>
      <c r="AG401" s="133">
        <f ca="1">VLOOKUP(F401,'Data Sources'!$L$3:$N$6,3,0)</f>
        <v>4</v>
      </c>
      <c r="AH401" s="134">
        <f ca="1">VLOOKUP(F401,'Data Sources'!$L$3:$O$6,4,0)</f>
        <v>1.2</v>
      </c>
      <c r="AI401" s="135">
        <f ca="1" t="shared" si="1947"/>
        <v>2.8</v>
      </c>
      <c r="AK401" s="1"/>
      <c r="AU401" s="1"/>
      <c r="AZ401" s="153"/>
      <c r="BA401" s="29"/>
      <c r="BB401" s="1"/>
      <c r="BG401" s="153"/>
      <c r="BH401" s="29"/>
      <c r="BI401" s="1"/>
      <c r="BN401" s="153"/>
      <c r="BO401" s="29"/>
      <c r="BP401" s="1"/>
    </row>
    <row r="402" ht="14.25" customHeight="1" spans="1:68">
      <c r="A402" s="55">
        <f t="shared" si="21"/>
        <v>392</v>
      </c>
      <c r="B402" s="56">
        <f ca="1" t="shared" si="7"/>
        <v>0.841518399723205</v>
      </c>
      <c r="C402" s="56">
        <f ca="1">VLOOKUP(B402,'Data Sources'!$C:$E,3)</f>
        <v>2</v>
      </c>
      <c r="D402" s="57">
        <f ca="1" t="shared" si="8"/>
        <v>651</v>
      </c>
      <c r="E402" s="56">
        <f ca="1" t="shared" si="9"/>
        <v>0.766046272875273</v>
      </c>
      <c r="F402" s="56" t="str">
        <f ca="1">VLOOKUP(E402,'Data Sources'!$J$4:$O$6,3)</f>
        <v>Blended Drink</v>
      </c>
      <c r="G402" s="56">
        <f ca="1">VLOOKUP(E402,'Data Sources'!$J$4:$O$6,4)</f>
        <v>8</v>
      </c>
      <c r="H402" s="58">
        <f ca="1" t="shared" si="10"/>
        <v>2</v>
      </c>
      <c r="I402" s="58">
        <f ca="1" t="shared" ref="I402:K402" si="1978">IF($H402=I$9,MAX(L401,$D402),L401)</f>
        <v>652</v>
      </c>
      <c r="J402" s="58">
        <f ca="1" t="shared" si="1978"/>
        <v>651</v>
      </c>
      <c r="K402" s="58">
        <f ca="1" t="shared" si="1978"/>
        <v>655</v>
      </c>
      <c r="L402" s="48">
        <f ca="1" t="shared" ref="L402:N402" si="1979">IF($H402=L$9,I402+$G402,L401)</f>
        <v>652</v>
      </c>
      <c r="M402" s="48">
        <f ca="1" t="shared" si="1979"/>
        <v>659</v>
      </c>
      <c r="N402" s="48">
        <f ca="1" t="shared" si="1979"/>
        <v>655</v>
      </c>
      <c r="O402" s="79">
        <f ca="1" t="shared" ref="O402:Q402" si="1980">+IF($H402=O$9,L402-$D402,0)</f>
        <v>0</v>
      </c>
      <c r="P402" s="79">
        <f ca="1" t="shared" si="1980"/>
        <v>8</v>
      </c>
      <c r="Q402" s="79">
        <f ca="1" t="shared" si="1980"/>
        <v>0</v>
      </c>
      <c r="R402" s="55">
        <f ca="1" t="shared" ref="R402:T402" si="1981">+IF($H402=R$9,MAX(0,L402-$D402),0)*$AA402</f>
        <v>0</v>
      </c>
      <c r="S402" s="55">
        <f ca="1" t="shared" si="1981"/>
        <v>8</v>
      </c>
      <c r="T402" s="55">
        <f ca="1" t="shared" si="1981"/>
        <v>0</v>
      </c>
      <c r="U402" s="55">
        <f ca="1" t="shared" ref="U402:W402" si="1982">IF($H402=U$9,MAX(I402-L401,0),0)*$AA402</f>
        <v>0</v>
      </c>
      <c r="V402" s="55">
        <f ca="1" t="shared" si="1982"/>
        <v>1</v>
      </c>
      <c r="W402" s="55">
        <f ca="1" t="shared" si="1982"/>
        <v>0</v>
      </c>
      <c r="Y402" s="1"/>
      <c r="AA402" s="119">
        <f ca="1" t="shared" si="16"/>
        <v>1</v>
      </c>
      <c r="AB402" s="36">
        <f ca="1" t="shared" si="17"/>
        <v>2</v>
      </c>
      <c r="AC402" s="118">
        <f ca="1" t="shared" si="18"/>
        <v>1</v>
      </c>
      <c r="AE402" s="1"/>
      <c r="AG402" s="133">
        <f ca="1">VLOOKUP(F402,'Data Sources'!$L$3:$N$6,3,0)</f>
        <v>5</v>
      </c>
      <c r="AH402" s="134">
        <f ca="1">VLOOKUP(F402,'Data Sources'!$L$3:$O$6,4,0)</f>
        <v>1.9</v>
      </c>
      <c r="AI402" s="135">
        <f ca="1" t="shared" si="1947"/>
        <v>3.1</v>
      </c>
      <c r="AK402" s="1"/>
      <c r="AU402" s="1"/>
      <c r="AZ402" s="153"/>
      <c r="BA402" s="29"/>
      <c r="BB402" s="1"/>
      <c r="BG402" s="153"/>
      <c r="BH402" s="29"/>
      <c r="BI402" s="1"/>
      <c r="BN402" s="153"/>
      <c r="BO402" s="29"/>
      <c r="BP402" s="1"/>
    </row>
    <row r="403" ht="14.25" customHeight="1" spans="1:68">
      <c r="A403" s="48">
        <f t="shared" si="21"/>
        <v>393</v>
      </c>
      <c r="B403" s="49">
        <f ca="1" t="shared" si="7"/>
        <v>0.448634982626813</v>
      </c>
      <c r="C403" s="49">
        <f ca="1">VLOOKUP(B403,'Data Sources'!$C:$E,3)</f>
        <v>1</v>
      </c>
      <c r="D403" s="59">
        <f ca="1" t="shared" si="8"/>
        <v>652</v>
      </c>
      <c r="E403" s="49">
        <f ca="1" t="shared" si="9"/>
        <v>0.0949837477789222</v>
      </c>
      <c r="F403" s="49" t="str">
        <f ca="1">VLOOKUP(E403,'Data Sources'!$J$4:$O$6,3)</f>
        <v>Hot Coffee</v>
      </c>
      <c r="G403" s="49">
        <f ca="1">VLOOKUP(E403,'Data Sources'!$J$4:$O$6,4)</f>
        <v>2</v>
      </c>
      <c r="H403" s="54">
        <f ca="1" t="shared" si="10"/>
        <v>1</v>
      </c>
      <c r="I403" s="54">
        <f ca="1" t="shared" ref="I403:K403" si="1983">IF($H403=I$9,MAX(L402,$D403),L402)</f>
        <v>652</v>
      </c>
      <c r="J403" s="54">
        <f ca="1" t="shared" si="1983"/>
        <v>659</v>
      </c>
      <c r="K403" s="54">
        <f ca="1" t="shared" si="1983"/>
        <v>655</v>
      </c>
      <c r="L403" s="48">
        <f ca="1" t="shared" ref="L403:N403" si="1984">IF($H403=L$9,I403+$G403,L402)</f>
        <v>654</v>
      </c>
      <c r="M403" s="48">
        <f ca="1" t="shared" si="1984"/>
        <v>659</v>
      </c>
      <c r="N403" s="48">
        <f ca="1" t="shared" si="1984"/>
        <v>655</v>
      </c>
      <c r="O403" s="79">
        <f ca="1" t="shared" ref="O403:Q403" si="1985">+IF($H403=O$9,L403-$D403,0)</f>
        <v>2</v>
      </c>
      <c r="P403" s="79">
        <f ca="1" t="shared" si="1985"/>
        <v>0</v>
      </c>
      <c r="Q403" s="79">
        <f ca="1" t="shared" si="1985"/>
        <v>0</v>
      </c>
      <c r="R403" s="48">
        <f ca="1" t="shared" ref="R403:T403" si="1986">+IF($H403=R$9,MAX(0,L403-$D403),0)*$AA403</f>
        <v>2</v>
      </c>
      <c r="S403" s="48">
        <f ca="1" t="shared" si="1986"/>
        <v>0</v>
      </c>
      <c r="T403" s="48">
        <f ca="1" t="shared" si="1986"/>
        <v>0</v>
      </c>
      <c r="U403" s="48">
        <f ca="1" t="shared" ref="U403:W403" si="1987">IF($H403=U$9,MAX(I403-L402,0),0)*$AA403</f>
        <v>0</v>
      </c>
      <c r="V403" s="48">
        <f ca="1" t="shared" si="1987"/>
        <v>0</v>
      </c>
      <c r="W403" s="48">
        <f ca="1" t="shared" si="1987"/>
        <v>0</v>
      </c>
      <c r="Y403" s="1"/>
      <c r="AA403" s="119">
        <f ca="1" t="shared" si="16"/>
        <v>1</v>
      </c>
      <c r="AB403" s="36">
        <f ca="1" t="shared" si="17"/>
        <v>1</v>
      </c>
      <c r="AC403" s="118">
        <f ca="1" t="shared" si="18"/>
        <v>1</v>
      </c>
      <c r="AE403" s="1"/>
      <c r="AG403" s="133">
        <f ca="1">VLOOKUP(F403,'Data Sources'!$L$3:$N$6,3,0)</f>
        <v>4</v>
      </c>
      <c r="AH403" s="134">
        <f ca="1">VLOOKUP(F403,'Data Sources'!$L$3:$O$6,4,0)</f>
        <v>1.2</v>
      </c>
      <c r="AI403" s="135">
        <f ca="1" t="shared" si="1947"/>
        <v>2.8</v>
      </c>
      <c r="AK403" s="1"/>
      <c r="AU403" s="1"/>
      <c r="AZ403" s="153"/>
      <c r="BA403" s="29"/>
      <c r="BB403" s="1"/>
      <c r="BG403" s="153"/>
      <c r="BH403" s="29"/>
      <c r="BI403" s="1"/>
      <c r="BN403" s="153"/>
      <c r="BO403" s="29"/>
      <c r="BP403" s="1"/>
    </row>
    <row r="404" ht="14.25" customHeight="1" spans="1:68">
      <c r="A404" s="55">
        <f t="shared" si="21"/>
        <v>394</v>
      </c>
      <c r="B404" s="56">
        <f ca="1" t="shared" si="7"/>
        <v>0.918660059881969</v>
      </c>
      <c r="C404" s="56">
        <f ca="1">VLOOKUP(B404,'Data Sources'!$C:$E,3)</f>
        <v>3</v>
      </c>
      <c r="D404" s="57">
        <f ca="1" t="shared" si="8"/>
        <v>655</v>
      </c>
      <c r="E404" s="56">
        <f ca="1" t="shared" si="9"/>
        <v>0.16161244460674</v>
      </c>
      <c r="F404" s="56" t="str">
        <f ca="1">VLOOKUP(E404,'Data Sources'!$J$4:$O$6,3)</f>
        <v>Hot Coffee</v>
      </c>
      <c r="G404" s="56">
        <f ca="1">VLOOKUP(E404,'Data Sources'!$J$4:$O$6,4)</f>
        <v>2</v>
      </c>
      <c r="H404" s="58">
        <f ca="1" t="shared" si="10"/>
        <v>1</v>
      </c>
      <c r="I404" s="58">
        <f ca="1" t="shared" ref="I404:K404" si="1988">IF($H404=I$9,MAX(L403,$D404),L403)</f>
        <v>655</v>
      </c>
      <c r="J404" s="58">
        <f ca="1" t="shared" si="1988"/>
        <v>659</v>
      </c>
      <c r="K404" s="58">
        <f ca="1" t="shared" si="1988"/>
        <v>655</v>
      </c>
      <c r="L404" s="48">
        <f ca="1" t="shared" ref="L404:N404" si="1989">IF($H404=L$9,I404+$G404,L403)</f>
        <v>657</v>
      </c>
      <c r="M404" s="48">
        <f ca="1" t="shared" si="1989"/>
        <v>659</v>
      </c>
      <c r="N404" s="48">
        <f ca="1" t="shared" si="1989"/>
        <v>655</v>
      </c>
      <c r="O404" s="79">
        <f ca="1" t="shared" ref="O404:Q404" si="1990">+IF($H404=O$9,L404-$D404,0)</f>
        <v>2</v>
      </c>
      <c r="P404" s="79">
        <f ca="1" t="shared" si="1990"/>
        <v>0</v>
      </c>
      <c r="Q404" s="79">
        <f ca="1" t="shared" si="1990"/>
        <v>0</v>
      </c>
      <c r="R404" s="55">
        <f ca="1" t="shared" ref="R404:T404" si="1991">+IF($H404=R$9,MAX(0,L404-$D404),0)*$AA404</f>
        <v>2</v>
      </c>
      <c r="S404" s="55">
        <f ca="1" t="shared" si="1991"/>
        <v>0</v>
      </c>
      <c r="T404" s="55">
        <f ca="1" t="shared" si="1991"/>
        <v>0</v>
      </c>
      <c r="U404" s="55">
        <f ca="1" t="shared" ref="U404:W404" si="1992">IF($H404=U$9,MAX(I404-L403,0),0)*$AA404</f>
        <v>1</v>
      </c>
      <c r="V404" s="55">
        <f ca="1" t="shared" si="1992"/>
        <v>0</v>
      </c>
      <c r="W404" s="55">
        <f ca="1" t="shared" si="1992"/>
        <v>0</v>
      </c>
      <c r="Y404" s="1"/>
      <c r="AA404" s="119">
        <f ca="1" t="shared" si="16"/>
        <v>1</v>
      </c>
      <c r="AB404" s="36">
        <f ca="1" t="shared" si="17"/>
        <v>1</v>
      </c>
      <c r="AC404" s="118">
        <f ca="1" t="shared" si="18"/>
        <v>1</v>
      </c>
      <c r="AE404" s="1"/>
      <c r="AG404" s="133">
        <f ca="1">VLOOKUP(F404,'Data Sources'!$L$3:$N$6,3,0)</f>
        <v>4</v>
      </c>
      <c r="AH404" s="134">
        <f ca="1">VLOOKUP(F404,'Data Sources'!$L$3:$O$6,4,0)</f>
        <v>1.2</v>
      </c>
      <c r="AI404" s="135">
        <f ca="1" t="shared" si="1947"/>
        <v>2.8</v>
      </c>
      <c r="AK404" s="1"/>
      <c r="AU404" s="1"/>
      <c r="AZ404" s="153"/>
      <c r="BA404" s="29"/>
      <c r="BB404" s="1"/>
      <c r="BG404" s="153"/>
      <c r="BH404" s="29"/>
      <c r="BI404" s="1"/>
      <c r="BN404" s="153"/>
      <c r="BO404" s="29"/>
      <c r="BP404" s="1"/>
    </row>
    <row r="405" ht="14.25" customHeight="1" spans="1:68">
      <c r="A405" s="48">
        <f t="shared" si="21"/>
        <v>395</v>
      </c>
      <c r="B405" s="49">
        <f ca="1" t="shared" si="7"/>
        <v>0.757961977655635</v>
      </c>
      <c r="C405" s="49">
        <f ca="1">VLOOKUP(B405,'Data Sources'!$C:$E,3)</f>
        <v>2</v>
      </c>
      <c r="D405" s="59">
        <f ca="1" t="shared" si="8"/>
        <v>657</v>
      </c>
      <c r="E405" s="49">
        <f ca="1" t="shared" si="9"/>
        <v>0.687151219018351</v>
      </c>
      <c r="F405" s="49" t="str">
        <f ca="1">VLOOKUP(E405,'Data Sources'!$J$4:$O$6,3)</f>
        <v>Cold Coffee</v>
      </c>
      <c r="G405" s="49">
        <f ca="1">VLOOKUP(E405,'Data Sources'!$J$4:$O$6,4)</f>
        <v>5</v>
      </c>
      <c r="H405" s="54">
        <f ca="1" t="shared" si="10"/>
        <v>3</v>
      </c>
      <c r="I405" s="54">
        <f ca="1" t="shared" ref="I405:K405" si="1993">IF($H405=I$9,MAX(L404,$D405),L404)</f>
        <v>657</v>
      </c>
      <c r="J405" s="54">
        <f ca="1" t="shared" si="1993"/>
        <v>659</v>
      </c>
      <c r="K405" s="54">
        <f ca="1" t="shared" si="1993"/>
        <v>657</v>
      </c>
      <c r="L405" s="48">
        <f ca="1" t="shared" ref="L405:N405" si="1994">IF($H405=L$9,I405+$G405,L404)</f>
        <v>657</v>
      </c>
      <c r="M405" s="48">
        <f ca="1" t="shared" si="1994"/>
        <v>659</v>
      </c>
      <c r="N405" s="48">
        <f ca="1" t="shared" si="1994"/>
        <v>662</v>
      </c>
      <c r="O405" s="79">
        <f ca="1" t="shared" ref="O405:Q405" si="1995">+IF($H405=O$9,L405-$D405,0)</f>
        <v>0</v>
      </c>
      <c r="P405" s="79">
        <f ca="1" t="shared" si="1995"/>
        <v>0</v>
      </c>
      <c r="Q405" s="79">
        <f ca="1" t="shared" si="1995"/>
        <v>5</v>
      </c>
      <c r="R405" s="48">
        <f ca="1" t="shared" ref="R405:T405" si="1996">+IF($H405=R$9,MAX(0,L405-$D405),0)*$AA405</f>
        <v>0</v>
      </c>
      <c r="S405" s="48">
        <f ca="1" t="shared" si="1996"/>
        <v>0</v>
      </c>
      <c r="T405" s="48">
        <f ca="1" t="shared" si="1996"/>
        <v>5</v>
      </c>
      <c r="U405" s="48">
        <f ca="1" t="shared" ref="U405:W405" si="1997">IF($H405=U$9,MAX(I405-L404,0),0)*$AA405</f>
        <v>0</v>
      </c>
      <c r="V405" s="48">
        <f ca="1" t="shared" si="1997"/>
        <v>0</v>
      </c>
      <c r="W405" s="48">
        <f ca="1" t="shared" si="1997"/>
        <v>2</v>
      </c>
      <c r="Y405" s="1"/>
      <c r="AA405" s="119">
        <f ca="1" t="shared" si="16"/>
        <v>1</v>
      </c>
      <c r="AB405" s="36">
        <f ca="1" t="shared" si="17"/>
        <v>3</v>
      </c>
      <c r="AC405" s="118">
        <f ca="1" t="shared" si="18"/>
        <v>1</v>
      </c>
      <c r="AE405" s="1"/>
      <c r="AG405" s="133">
        <f ca="1">VLOOKUP(F405,'Data Sources'!$L$3:$N$6,3,0)</f>
        <v>4</v>
      </c>
      <c r="AH405" s="134">
        <f ca="1">VLOOKUP(F405,'Data Sources'!$L$3:$O$6,4,0)</f>
        <v>1</v>
      </c>
      <c r="AI405" s="135">
        <f ca="1" t="shared" si="1947"/>
        <v>3</v>
      </c>
      <c r="AK405" s="1"/>
      <c r="AU405" s="1"/>
      <c r="AZ405" s="153"/>
      <c r="BA405" s="29"/>
      <c r="BB405" s="1"/>
      <c r="BG405" s="153"/>
      <c r="BH405" s="29"/>
      <c r="BI405" s="1"/>
      <c r="BN405" s="153"/>
      <c r="BO405" s="29"/>
      <c r="BP405" s="1"/>
    </row>
    <row r="406" ht="14.25" customHeight="1" spans="1:68">
      <c r="A406" s="55">
        <f t="shared" si="21"/>
        <v>396</v>
      </c>
      <c r="B406" s="56">
        <f ca="1" t="shared" si="7"/>
        <v>0.314275557358972</v>
      </c>
      <c r="C406" s="56">
        <f ca="1">VLOOKUP(B406,'Data Sources'!$C:$E,3)</f>
        <v>1</v>
      </c>
      <c r="D406" s="57">
        <f ca="1" t="shared" si="8"/>
        <v>658</v>
      </c>
      <c r="E406" s="56">
        <f ca="1" t="shared" si="9"/>
        <v>0.0992893738356249</v>
      </c>
      <c r="F406" s="56" t="str">
        <f ca="1">VLOOKUP(E406,'Data Sources'!$J$4:$O$6,3)</f>
        <v>Hot Coffee</v>
      </c>
      <c r="G406" s="56">
        <f ca="1">VLOOKUP(E406,'Data Sources'!$J$4:$O$6,4)</f>
        <v>2</v>
      </c>
      <c r="H406" s="58">
        <f ca="1" t="shared" si="10"/>
        <v>1</v>
      </c>
      <c r="I406" s="58">
        <f ca="1" t="shared" ref="I406:K406" si="1998">IF($H406=I$9,MAX(L405,$D406),L405)</f>
        <v>658</v>
      </c>
      <c r="J406" s="58">
        <f ca="1" t="shared" si="1998"/>
        <v>659</v>
      </c>
      <c r="K406" s="58">
        <f ca="1" t="shared" si="1998"/>
        <v>662</v>
      </c>
      <c r="L406" s="48">
        <f ca="1" t="shared" ref="L406:N406" si="1999">IF($H406=L$9,I406+$G406,L405)</f>
        <v>660</v>
      </c>
      <c r="M406" s="48">
        <f ca="1" t="shared" si="1999"/>
        <v>659</v>
      </c>
      <c r="N406" s="48">
        <f ca="1" t="shared" si="1999"/>
        <v>662</v>
      </c>
      <c r="O406" s="79">
        <f ca="1" t="shared" ref="O406:Q406" si="2000">+IF($H406=O$9,L406-$D406,0)</f>
        <v>2</v>
      </c>
      <c r="P406" s="79">
        <f ca="1" t="shared" si="2000"/>
        <v>0</v>
      </c>
      <c r="Q406" s="79">
        <f ca="1" t="shared" si="2000"/>
        <v>0</v>
      </c>
      <c r="R406" s="55">
        <f ca="1" t="shared" ref="R406:T406" si="2001">+IF($H406=R$9,MAX(0,L406-$D406),0)*$AA406</f>
        <v>2</v>
      </c>
      <c r="S406" s="55">
        <f ca="1" t="shared" si="2001"/>
        <v>0</v>
      </c>
      <c r="T406" s="55">
        <f ca="1" t="shared" si="2001"/>
        <v>0</v>
      </c>
      <c r="U406" s="55">
        <f ca="1" t="shared" ref="U406:W406" si="2002">IF($H406=U$9,MAX(I406-L405,0),0)*$AA406</f>
        <v>1</v>
      </c>
      <c r="V406" s="55">
        <f ca="1" t="shared" si="2002"/>
        <v>0</v>
      </c>
      <c r="W406" s="55">
        <f ca="1" t="shared" si="2002"/>
        <v>0</v>
      </c>
      <c r="Y406" s="1"/>
      <c r="AA406" s="119">
        <f ca="1" t="shared" si="16"/>
        <v>1</v>
      </c>
      <c r="AB406" s="36">
        <f ca="1" t="shared" si="17"/>
        <v>1</v>
      </c>
      <c r="AC406" s="118">
        <f ca="1" t="shared" si="18"/>
        <v>1</v>
      </c>
      <c r="AE406" s="1"/>
      <c r="AG406" s="133">
        <f ca="1">VLOOKUP(F406,'Data Sources'!$L$3:$N$6,3,0)</f>
        <v>4</v>
      </c>
      <c r="AH406" s="134">
        <f ca="1">VLOOKUP(F406,'Data Sources'!$L$3:$O$6,4,0)</f>
        <v>1.2</v>
      </c>
      <c r="AI406" s="135">
        <f ca="1" t="shared" si="1947"/>
        <v>2.8</v>
      </c>
      <c r="AK406" s="1"/>
      <c r="AU406" s="1"/>
      <c r="AZ406" s="153"/>
      <c r="BA406" s="29"/>
      <c r="BB406" s="1"/>
      <c r="BG406" s="153"/>
      <c r="BH406" s="29"/>
      <c r="BI406" s="1"/>
      <c r="BN406" s="153"/>
      <c r="BO406" s="29"/>
      <c r="BP406" s="1"/>
    </row>
    <row r="407" ht="14.25" customHeight="1" spans="1:68">
      <c r="A407" s="48">
        <f t="shared" si="21"/>
        <v>397</v>
      </c>
      <c r="B407" s="49">
        <f ca="1" t="shared" si="7"/>
        <v>0.339325307217478</v>
      </c>
      <c r="C407" s="49">
        <f ca="1">VLOOKUP(B407,'Data Sources'!$C:$E,3)</f>
        <v>1</v>
      </c>
      <c r="D407" s="59">
        <f ca="1" t="shared" si="8"/>
        <v>659</v>
      </c>
      <c r="E407" s="49">
        <f ca="1" t="shared" si="9"/>
        <v>0.625399190180988</v>
      </c>
      <c r="F407" s="49" t="str">
        <f ca="1">VLOOKUP(E407,'Data Sources'!$J$4:$O$6,3)</f>
        <v>Cold Coffee</v>
      </c>
      <c r="G407" s="49">
        <f ca="1">VLOOKUP(E407,'Data Sources'!$J$4:$O$6,4)</f>
        <v>5</v>
      </c>
      <c r="H407" s="54">
        <f ca="1" t="shared" si="10"/>
        <v>2</v>
      </c>
      <c r="I407" s="54">
        <f ca="1" t="shared" ref="I407:K407" si="2003">IF($H407=I$9,MAX(L406,$D407),L406)</f>
        <v>660</v>
      </c>
      <c r="J407" s="54">
        <f ca="1" t="shared" si="2003"/>
        <v>659</v>
      </c>
      <c r="K407" s="54">
        <f ca="1" t="shared" si="2003"/>
        <v>662</v>
      </c>
      <c r="L407" s="48">
        <f ca="1" t="shared" ref="L407:N407" si="2004">IF($H407=L$9,I407+$G407,L406)</f>
        <v>660</v>
      </c>
      <c r="M407" s="48">
        <f ca="1" t="shared" si="2004"/>
        <v>664</v>
      </c>
      <c r="N407" s="48">
        <f ca="1" t="shared" si="2004"/>
        <v>662</v>
      </c>
      <c r="O407" s="79">
        <f ca="1" t="shared" ref="O407:Q407" si="2005">+IF($H407=O$9,L407-$D407,0)</f>
        <v>0</v>
      </c>
      <c r="P407" s="79">
        <f ca="1" t="shared" si="2005"/>
        <v>5</v>
      </c>
      <c r="Q407" s="79">
        <f ca="1" t="shared" si="2005"/>
        <v>0</v>
      </c>
      <c r="R407" s="48">
        <f ca="1" t="shared" ref="R407:T407" si="2006">+IF($H407=R$9,MAX(0,L407-$D407),0)*$AA407</f>
        <v>0</v>
      </c>
      <c r="S407" s="48">
        <f ca="1" t="shared" si="2006"/>
        <v>5</v>
      </c>
      <c r="T407" s="48">
        <f ca="1" t="shared" si="2006"/>
        <v>0</v>
      </c>
      <c r="U407" s="48">
        <f ca="1" t="shared" ref="U407:W407" si="2007">IF($H407=U$9,MAX(I407-L406,0),0)*$AA407</f>
        <v>0</v>
      </c>
      <c r="V407" s="48">
        <f ca="1" t="shared" si="2007"/>
        <v>0</v>
      </c>
      <c r="W407" s="48">
        <f ca="1" t="shared" si="2007"/>
        <v>0</v>
      </c>
      <c r="Y407" s="1"/>
      <c r="AA407" s="119">
        <f ca="1" t="shared" si="16"/>
        <v>1</v>
      </c>
      <c r="AB407" s="36">
        <f ca="1" t="shared" si="17"/>
        <v>2</v>
      </c>
      <c r="AC407" s="118">
        <f ca="1" t="shared" si="18"/>
        <v>1</v>
      </c>
      <c r="AE407" s="1"/>
      <c r="AG407" s="133">
        <f ca="1">VLOOKUP(F407,'Data Sources'!$L$3:$N$6,3,0)</f>
        <v>4</v>
      </c>
      <c r="AH407" s="134">
        <f ca="1">VLOOKUP(F407,'Data Sources'!$L$3:$O$6,4,0)</f>
        <v>1</v>
      </c>
      <c r="AI407" s="135">
        <f ca="1" t="shared" si="1947"/>
        <v>3</v>
      </c>
      <c r="AK407" s="1"/>
      <c r="AU407" s="1"/>
      <c r="AZ407" s="153"/>
      <c r="BA407" s="29"/>
      <c r="BB407" s="1"/>
      <c r="BG407" s="153"/>
      <c r="BH407" s="29"/>
      <c r="BI407" s="1"/>
      <c r="BN407" s="153"/>
      <c r="BO407" s="29"/>
      <c r="BP407" s="1"/>
    </row>
    <row r="408" ht="14.25" customHeight="1" spans="1:68">
      <c r="A408" s="55">
        <f t="shared" si="21"/>
        <v>398</v>
      </c>
      <c r="B408" s="56">
        <f ca="1" t="shared" si="7"/>
        <v>0.462875513828144</v>
      </c>
      <c r="C408" s="56">
        <f ca="1">VLOOKUP(B408,'Data Sources'!$C:$E,3)</f>
        <v>1</v>
      </c>
      <c r="D408" s="57">
        <f ca="1" t="shared" si="8"/>
        <v>660</v>
      </c>
      <c r="E408" s="56">
        <f ca="1" t="shared" si="9"/>
        <v>0.675782858641851</v>
      </c>
      <c r="F408" s="56" t="str">
        <f ca="1">VLOOKUP(E408,'Data Sources'!$J$4:$O$6,3)</f>
        <v>Cold Coffee</v>
      </c>
      <c r="G408" s="56">
        <f ca="1">VLOOKUP(E408,'Data Sources'!$J$4:$O$6,4)</f>
        <v>5</v>
      </c>
      <c r="H408" s="58">
        <f ca="1" t="shared" si="10"/>
        <v>1</v>
      </c>
      <c r="I408" s="58">
        <f ca="1" t="shared" ref="I408:K408" si="2008">IF($H408=I$9,MAX(L407,$D408),L407)</f>
        <v>660</v>
      </c>
      <c r="J408" s="58">
        <f ca="1" t="shared" si="2008"/>
        <v>664</v>
      </c>
      <c r="K408" s="58">
        <f ca="1" t="shared" si="2008"/>
        <v>662</v>
      </c>
      <c r="L408" s="48">
        <f ca="1" t="shared" ref="L408:N408" si="2009">IF($H408=L$9,I408+$G408,L407)</f>
        <v>665</v>
      </c>
      <c r="M408" s="48">
        <f ca="1" t="shared" si="2009"/>
        <v>664</v>
      </c>
      <c r="N408" s="48">
        <f ca="1" t="shared" si="2009"/>
        <v>662</v>
      </c>
      <c r="O408" s="79">
        <f ca="1" t="shared" ref="O408:Q408" si="2010">+IF($H408=O$9,L408-$D408,0)</f>
        <v>5</v>
      </c>
      <c r="P408" s="79">
        <f ca="1" t="shared" si="2010"/>
        <v>0</v>
      </c>
      <c r="Q408" s="79">
        <f ca="1" t="shared" si="2010"/>
        <v>0</v>
      </c>
      <c r="R408" s="55">
        <f ca="1" t="shared" ref="R408:T408" si="2011">+IF($H408=R$9,MAX(0,L408-$D408),0)*$AA408</f>
        <v>5</v>
      </c>
      <c r="S408" s="55">
        <f ca="1" t="shared" si="2011"/>
        <v>0</v>
      </c>
      <c r="T408" s="55">
        <f ca="1" t="shared" si="2011"/>
        <v>0</v>
      </c>
      <c r="U408" s="55">
        <f ca="1" t="shared" ref="U408:W408" si="2012">IF($H408=U$9,MAX(I408-L407,0),0)*$AA408</f>
        <v>0</v>
      </c>
      <c r="V408" s="55">
        <f ca="1" t="shared" si="2012"/>
        <v>0</v>
      </c>
      <c r="W408" s="55">
        <f ca="1" t="shared" si="2012"/>
        <v>0</v>
      </c>
      <c r="Y408" s="1"/>
      <c r="AA408" s="119">
        <f ca="1" t="shared" si="16"/>
        <v>1</v>
      </c>
      <c r="AB408" s="36">
        <f ca="1" t="shared" si="17"/>
        <v>1</v>
      </c>
      <c r="AC408" s="118">
        <f ca="1" t="shared" si="18"/>
        <v>1</v>
      </c>
      <c r="AE408" s="1"/>
      <c r="AG408" s="133">
        <f ca="1">VLOOKUP(F408,'Data Sources'!$L$3:$N$6,3,0)</f>
        <v>4</v>
      </c>
      <c r="AH408" s="134">
        <f ca="1">VLOOKUP(F408,'Data Sources'!$L$3:$O$6,4,0)</f>
        <v>1</v>
      </c>
      <c r="AI408" s="135">
        <f ca="1" t="shared" si="1947"/>
        <v>3</v>
      </c>
      <c r="AK408" s="1"/>
      <c r="AU408" s="1"/>
      <c r="AZ408" s="153"/>
      <c r="BA408" s="29"/>
      <c r="BB408" s="1"/>
      <c r="BG408" s="153"/>
      <c r="BH408" s="29"/>
      <c r="BI408" s="1"/>
      <c r="BN408" s="153"/>
      <c r="BO408" s="29"/>
      <c r="BP408" s="1"/>
    </row>
    <row r="409" ht="14.25" customHeight="1" spans="1:68">
      <c r="A409" s="48">
        <f t="shared" si="21"/>
        <v>399</v>
      </c>
      <c r="B409" s="49">
        <f ca="1" t="shared" si="7"/>
        <v>0.0599964012890444</v>
      </c>
      <c r="C409" s="49">
        <f ca="1">VLOOKUP(B409,'Data Sources'!$C:$E,3)</f>
        <v>1</v>
      </c>
      <c r="D409" s="59">
        <f ca="1" t="shared" si="8"/>
        <v>661</v>
      </c>
      <c r="E409" s="49">
        <f ca="1" t="shared" si="9"/>
        <v>0.730362426461733</v>
      </c>
      <c r="F409" s="49" t="str">
        <f ca="1">VLOOKUP(E409,'Data Sources'!$J$4:$O$6,3)</f>
        <v>Blended Drink</v>
      </c>
      <c r="G409" s="49">
        <f ca="1">VLOOKUP(E409,'Data Sources'!$J$4:$O$6,4)</f>
        <v>8</v>
      </c>
      <c r="H409" s="54">
        <f ca="1" t="shared" si="10"/>
        <v>3</v>
      </c>
      <c r="I409" s="54">
        <f ca="1" t="shared" ref="I409:K409" si="2013">IF($H409=I$9,MAX(L408,$D409),L408)</f>
        <v>665</v>
      </c>
      <c r="J409" s="54">
        <f ca="1" t="shared" si="2013"/>
        <v>664</v>
      </c>
      <c r="K409" s="54">
        <f ca="1" t="shared" si="2013"/>
        <v>662</v>
      </c>
      <c r="L409" s="48">
        <f ca="1" t="shared" ref="L409:N409" si="2014">IF($H409=L$9,I409+$G409,L408)</f>
        <v>665</v>
      </c>
      <c r="M409" s="48">
        <f ca="1" t="shared" si="2014"/>
        <v>664</v>
      </c>
      <c r="N409" s="48">
        <f ca="1" t="shared" si="2014"/>
        <v>670</v>
      </c>
      <c r="O409" s="79">
        <f ca="1" t="shared" ref="O409:Q409" si="2015">+IF($H409=O$9,L409-$D409,0)</f>
        <v>0</v>
      </c>
      <c r="P409" s="79">
        <f ca="1" t="shared" si="2015"/>
        <v>0</v>
      </c>
      <c r="Q409" s="79">
        <f ca="1" t="shared" si="2015"/>
        <v>9</v>
      </c>
      <c r="R409" s="48">
        <f ca="1" t="shared" ref="R409:T409" si="2016">+IF($H409=R$9,MAX(0,L409-$D409),0)*$AA409</f>
        <v>0</v>
      </c>
      <c r="S409" s="48">
        <f ca="1" t="shared" si="2016"/>
        <v>0</v>
      </c>
      <c r="T409" s="48">
        <f ca="1" t="shared" si="2016"/>
        <v>9</v>
      </c>
      <c r="U409" s="48">
        <f ca="1" t="shared" ref="U409:W409" si="2017">IF($H409=U$9,MAX(I409-L408,0),0)*$AA409</f>
        <v>0</v>
      </c>
      <c r="V409" s="48">
        <f ca="1" t="shared" si="2017"/>
        <v>0</v>
      </c>
      <c r="W409" s="48">
        <f ca="1" t="shared" si="2017"/>
        <v>0</v>
      </c>
      <c r="Y409" s="1"/>
      <c r="AA409" s="119">
        <f ca="1" t="shared" si="16"/>
        <v>1</v>
      </c>
      <c r="AB409" s="36">
        <f ca="1" t="shared" si="17"/>
        <v>3</v>
      </c>
      <c r="AC409" s="118">
        <f ca="1" t="shared" si="18"/>
        <v>1</v>
      </c>
      <c r="AE409" s="1"/>
      <c r="AG409" s="133">
        <f ca="1">VLOOKUP(F409,'Data Sources'!$L$3:$N$6,3,0)</f>
        <v>5</v>
      </c>
      <c r="AH409" s="134">
        <f ca="1">VLOOKUP(F409,'Data Sources'!$L$3:$O$6,4,0)</f>
        <v>1.9</v>
      </c>
      <c r="AI409" s="135">
        <f ca="1" t="shared" si="1947"/>
        <v>3.1</v>
      </c>
      <c r="AK409" s="1"/>
      <c r="AU409" s="1"/>
      <c r="AZ409" s="153"/>
      <c r="BA409" s="29"/>
      <c r="BB409" s="1"/>
      <c r="BG409" s="153"/>
      <c r="BH409" s="29"/>
      <c r="BI409" s="1"/>
      <c r="BN409" s="153"/>
      <c r="BO409" s="29"/>
      <c r="BP409" s="1"/>
    </row>
    <row r="410" ht="14.25" customHeight="1" spans="1:68">
      <c r="A410" s="55">
        <f t="shared" si="21"/>
        <v>400</v>
      </c>
      <c r="B410" s="56">
        <f ca="1" t="shared" si="7"/>
        <v>0.738413477692251</v>
      </c>
      <c r="C410" s="56">
        <f ca="1">VLOOKUP(B410,'Data Sources'!$C:$E,3)</f>
        <v>2</v>
      </c>
      <c r="D410" s="57">
        <f ca="1" t="shared" si="8"/>
        <v>663</v>
      </c>
      <c r="E410" s="56">
        <f ca="1" t="shared" si="9"/>
        <v>0.424109372725137</v>
      </c>
      <c r="F410" s="56" t="str">
        <f ca="1">VLOOKUP(E410,'Data Sources'!$J$4:$O$6,3)</f>
        <v>Hot Coffee</v>
      </c>
      <c r="G410" s="56">
        <f ca="1">VLOOKUP(E410,'Data Sources'!$J$4:$O$6,4)</f>
        <v>2</v>
      </c>
      <c r="H410" s="58">
        <f ca="1" t="shared" si="10"/>
        <v>2</v>
      </c>
      <c r="I410" s="58">
        <f ca="1" t="shared" ref="I410:K410" si="2018">IF($H410=I$9,MAX(L409,$D410),L409)</f>
        <v>665</v>
      </c>
      <c r="J410" s="58">
        <f ca="1" t="shared" si="2018"/>
        <v>664</v>
      </c>
      <c r="K410" s="58">
        <f ca="1" t="shared" si="2018"/>
        <v>670</v>
      </c>
      <c r="L410" s="48">
        <f ca="1" t="shared" ref="L410:N410" si="2019">IF($H410=L$9,I410+$G410,L409)</f>
        <v>665</v>
      </c>
      <c r="M410" s="48">
        <f ca="1" t="shared" si="2019"/>
        <v>666</v>
      </c>
      <c r="N410" s="48">
        <f ca="1" t="shared" si="2019"/>
        <v>670</v>
      </c>
      <c r="O410" s="79">
        <f ca="1" t="shared" ref="O410:Q410" si="2020">+IF($H410=O$9,L410-$D410,0)</f>
        <v>0</v>
      </c>
      <c r="P410" s="79">
        <f ca="1" t="shared" si="2020"/>
        <v>3</v>
      </c>
      <c r="Q410" s="79">
        <f ca="1" t="shared" si="2020"/>
        <v>0</v>
      </c>
      <c r="R410" s="55">
        <f ca="1" t="shared" ref="R410:T410" si="2021">+IF($H410=R$9,MAX(0,L410-$D410),0)*$AA410</f>
        <v>0</v>
      </c>
      <c r="S410" s="55">
        <f ca="1" t="shared" si="2021"/>
        <v>3</v>
      </c>
      <c r="T410" s="55">
        <f ca="1" t="shared" si="2021"/>
        <v>0</v>
      </c>
      <c r="U410" s="55">
        <f ca="1" t="shared" ref="U410:W410" si="2022">IF($H410=U$9,MAX(I410-L409,0),0)*$AA410</f>
        <v>0</v>
      </c>
      <c r="V410" s="55">
        <f ca="1" t="shared" si="2022"/>
        <v>0</v>
      </c>
      <c r="W410" s="55">
        <f ca="1" t="shared" si="2022"/>
        <v>0</v>
      </c>
      <c r="Y410" s="1"/>
      <c r="AA410" s="119">
        <f ca="1" t="shared" si="16"/>
        <v>1</v>
      </c>
      <c r="AB410" s="36">
        <f ca="1" t="shared" si="17"/>
        <v>2</v>
      </c>
      <c r="AC410" s="118">
        <f ca="1" t="shared" si="18"/>
        <v>1</v>
      </c>
      <c r="AE410" s="1"/>
      <c r="AG410" s="133">
        <f ca="1">VLOOKUP(F410,'Data Sources'!$L$3:$N$6,3,0)</f>
        <v>4</v>
      </c>
      <c r="AH410" s="134">
        <f ca="1">VLOOKUP(F410,'Data Sources'!$L$3:$O$6,4,0)</f>
        <v>1.2</v>
      </c>
      <c r="AI410" s="135">
        <f ca="1" t="shared" si="1947"/>
        <v>2.8</v>
      </c>
      <c r="AK410" s="1"/>
      <c r="AU410" s="1"/>
      <c r="AZ410" s="153"/>
      <c r="BA410" s="29"/>
      <c r="BB410" s="1"/>
      <c r="BG410" s="153"/>
      <c r="BH410" s="29"/>
      <c r="BI410" s="1"/>
      <c r="BN410" s="153"/>
      <c r="BO410" s="29"/>
      <c r="BP410" s="1"/>
    </row>
    <row r="411" ht="14.25" customHeight="1" spans="1:68">
      <c r="A411" s="48">
        <f t="shared" si="21"/>
        <v>401</v>
      </c>
      <c r="B411" s="49">
        <f ca="1" t="shared" si="7"/>
        <v>0.431700329949155</v>
      </c>
      <c r="C411" s="49">
        <f ca="1">VLOOKUP(B411,'Data Sources'!$C:$E,3)</f>
        <v>1</v>
      </c>
      <c r="D411" s="59">
        <f ca="1" t="shared" si="8"/>
        <v>664</v>
      </c>
      <c r="E411" s="49">
        <f ca="1" t="shared" si="9"/>
        <v>0.286041922557732</v>
      </c>
      <c r="F411" s="49" t="str">
        <f ca="1">VLOOKUP(E411,'Data Sources'!$J$4:$O$6,3)</f>
        <v>Hot Coffee</v>
      </c>
      <c r="G411" s="49">
        <f ca="1">VLOOKUP(E411,'Data Sources'!$J$4:$O$6,4)</f>
        <v>2</v>
      </c>
      <c r="H411" s="54">
        <f ca="1" t="shared" si="10"/>
        <v>1</v>
      </c>
      <c r="I411" s="54">
        <f ca="1" t="shared" ref="I411:K411" si="2023">IF($H411=I$9,MAX(L410,$D411),L410)</f>
        <v>665</v>
      </c>
      <c r="J411" s="54">
        <f ca="1" t="shared" si="2023"/>
        <v>666</v>
      </c>
      <c r="K411" s="54">
        <f ca="1" t="shared" si="2023"/>
        <v>670</v>
      </c>
      <c r="L411" s="48">
        <f ca="1" t="shared" ref="L411:N411" si="2024">IF($H411=L$9,I411+$G411,L410)</f>
        <v>667</v>
      </c>
      <c r="M411" s="48">
        <f ca="1" t="shared" si="2024"/>
        <v>666</v>
      </c>
      <c r="N411" s="48">
        <f ca="1" t="shared" si="2024"/>
        <v>670</v>
      </c>
      <c r="O411" s="79">
        <f ca="1" t="shared" ref="O411:Q411" si="2025">+IF($H411=O$9,L411-$D411,0)</f>
        <v>3</v>
      </c>
      <c r="P411" s="79">
        <f ca="1" t="shared" si="2025"/>
        <v>0</v>
      </c>
      <c r="Q411" s="79">
        <f ca="1" t="shared" si="2025"/>
        <v>0</v>
      </c>
      <c r="R411" s="48">
        <f ca="1" t="shared" ref="R411:T411" si="2026">+IF($H411=R$9,MAX(0,L411-$D411),0)*$AA411</f>
        <v>3</v>
      </c>
      <c r="S411" s="48">
        <f ca="1" t="shared" si="2026"/>
        <v>0</v>
      </c>
      <c r="T411" s="48">
        <f ca="1" t="shared" si="2026"/>
        <v>0</v>
      </c>
      <c r="U411" s="48">
        <f ca="1" t="shared" ref="U411:W411" si="2027">IF($H411=U$9,MAX(I411-L410,0),0)*$AA411</f>
        <v>0</v>
      </c>
      <c r="V411" s="48">
        <f ca="1" t="shared" si="2027"/>
        <v>0</v>
      </c>
      <c r="W411" s="48">
        <f ca="1" t="shared" si="2027"/>
        <v>0</v>
      </c>
      <c r="Y411" s="1"/>
      <c r="AA411" s="119">
        <f ca="1" t="shared" si="16"/>
        <v>1</v>
      </c>
      <c r="AB411" s="36">
        <f ca="1" t="shared" si="17"/>
        <v>1</v>
      </c>
      <c r="AC411" s="118">
        <f ca="1" t="shared" si="18"/>
        <v>1</v>
      </c>
      <c r="AE411" s="1"/>
      <c r="AG411" s="133">
        <f ca="1">VLOOKUP(F411,'Data Sources'!$L$3:$N$6,3,0)</f>
        <v>4</v>
      </c>
      <c r="AH411" s="134">
        <f ca="1">VLOOKUP(F411,'Data Sources'!$L$3:$O$6,4,0)</f>
        <v>1.2</v>
      </c>
      <c r="AI411" s="135">
        <f ca="1" t="shared" si="1947"/>
        <v>2.8</v>
      </c>
      <c r="AK411" s="1"/>
      <c r="AU411" s="1"/>
      <c r="AZ411" s="153"/>
      <c r="BA411" s="29"/>
      <c r="BB411" s="1"/>
      <c r="BG411" s="153"/>
      <c r="BH411" s="29"/>
      <c r="BI411" s="1"/>
      <c r="BN411" s="153"/>
      <c r="BO411" s="29"/>
      <c r="BP411" s="1"/>
    </row>
    <row r="412" ht="14.25" customHeight="1" spans="1:68">
      <c r="A412" s="55">
        <f t="shared" si="21"/>
        <v>402</v>
      </c>
      <c r="B412" s="56">
        <f ca="1" t="shared" si="7"/>
        <v>0.4024794204319</v>
      </c>
      <c r="C412" s="56">
        <f ca="1">VLOOKUP(B412,'Data Sources'!$C:$E,3)</f>
        <v>1</v>
      </c>
      <c r="D412" s="57">
        <f ca="1" t="shared" si="8"/>
        <v>665</v>
      </c>
      <c r="E412" s="56">
        <f ca="1" t="shared" si="9"/>
        <v>0.543325299347377</v>
      </c>
      <c r="F412" s="56" t="str">
        <f ca="1">VLOOKUP(E412,'Data Sources'!$J$4:$O$6,3)</f>
        <v>Cold Coffee</v>
      </c>
      <c r="G412" s="56">
        <f ca="1">VLOOKUP(E412,'Data Sources'!$J$4:$O$6,4)</f>
        <v>5</v>
      </c>
      <c r="H412" s="58">
        <f ca="1" t="shared" si="10"/>
        <v>2</v>
      </c>
      <c r="I412" s="58">
        <f ca="1" t="shared" ref="I412:K412" si="2028">IF($H412=I$9,MAX(L411,$D412),L411)</f>
        <v>667</v>
      </c>
      <c r="J412" s="58">
        <f ca="1" t="shared" si="2028"/>
        <v>666</v>
      </c>
      <c r="K412" s="58">
        <f ca="1" t="shared" si="2028"/>
        <v>670</v>
      </c>
      <c r="L412" s="48">
        <f ca="1" t="shared" ref="L412:N412" si="2029">IF($H412=L$9,I412+$G412,L411)</f>
        <v>667</v>
      </c>
      <c r="M412" s="48">
        <f ca="1" t="shared" si="2029"/>
        <v>671</v>
      </c>
      <c r="N412" s="48">
        <f ca="1" t="shared" si="2029"/>
        <v>670</v>
      </c>
      <c r="O412" s="79">
        <f ca="1" t="shared" ref="O412:Q412" si="2030">+IF($H412=O$9,L412-$D412,0)</f>
        <v>0</v>
      </c>
      <c r="P412" s="79">
        <f ca="1" t="shared" si="2030"/>
        <v>6</v>
      </c>
      <c r="Q412" s="79">
        <f ca="1" t="shared" si="2030"/>
        <v>0</v>
      </c>
      <c r="R412" s="55">
        <f ca="1" t="shared" ref="R412:T412" si="2031">+IF($H412=R$9,MAX(0,L412-$D412),0)*$AA412</f>
        <v>0</v>
      </c>
      <c r="S412" s="55">
        <f ca="1" t="shared" si="2031"/>
        <v>6</v>
      </c>
      <c r="T412" s="55">
        <f ca="1" t="shared" si="2031"/>
        <v>0</v>
      </c>
      <c r="U412" s="55">
        <f ca="1" t="shared" ref="U412:W412" si="2032">IF($H412=U$9,MAX(I412-L411,0),0)*$AA412</f>
        <v>0</v>
      </c>
      <c r="V412" s="55">
        <f ca="1" t="shared" si="2032"/>
        <v>0</v>
      </c>
      <c r="W412" s="55">
        <f ca="1" t="shared" si="2032"/>
        <v>0</v>
      </c>
      <c r="Y412" s="1"/>
      <c r="AA412" s="119">
        <f ca="1" t="shared" si="16"/>
        <v>1</v>
      </c>
      <c r="AB412" s="36">
        <f ca="1" t="shared" si="17"/>
        <v>2</v>
      </c>
      <c r="AC412" s="118">
        <f ca="1" t="shared" si="18"/>
        <v>1</v>
      </c>
      <c r="AE412" s="1"/>
      <c r="AG412" s="133">
        <f ca="1">VLOOKUP(F412,'Data Sources'!$L$3:$N$6,3,0)</f>
        <v>4</v>
      </c>
      <c r="AH412" s="134">
        <f ca="1">VLOOKUP(F412,'Data Sources'!$L$3:$O$6,4,0)</f>
        <v>1</v>
      </c>
      <c r="AI412" s="135">
        <f ca="1" t="shared" si="1947"/>
        <v>3</v>
      </c>
      <c r="AK412" s="1"/>
      <c r="AU412" s="1"/>
      <c r="AZ412" s="153"/>
      <c r="BA412" s="29"/>
      <c r="BB412" s="1"/>
      <c r="BG412" s="153"/>
      <c r="BH412" s="29"/>
      <c r="BI412" s="1"/>
      <c r="BN412" s="153"/>
      <c r="BO412" s="29"/>
      <c r="BP412" s="1"/>
    </row>
    <row r="413" ht="14.25" customHeight="1" spans="1:68">
      <c r="A413" s="48">
        <f t="shared" si="21"/>
        <v>403</v>
      </c>
      <c r="B413" s="49">
        <f ca="1" t="shared" si="7"/>
        <v>0.970182081922296</v>
      </c>
      <c r="C413" s="49">
        <f ca="1">VLOOKUP(B413,'Data Sources'!$C:$E,3)</f>
        <v>4</v>
      </c>
      <c r="D413" s="59">
        <f ca="1" t="shared" si="8"/>
        <v>669</v>
      </c>
      <c r="E413" s="49">
        <f ca="1" t="shared" si="9"/>
        <v>0.313702485819062</v>
      </c>
      <c r="F413" s="49" t="str">
        <f ca="1">VLOOKUP(E413,'Data Sources'!$J$4:$O$6,3)</f>
        <v>Hot Coffee</v>
      </c>
      <c r="G413" s="49">
        <f ca="1">VLOOKUP(E413,'Data Sources'!$J$4:$O$6,4)</f>
        <v>2</v>
      </c>
      <c r="H413" s="54">
        <f ca="1" t="shared" si="10"/>
        <v>1</v>
      </c>
      <c r="I413" s="54">
        <f ca="1" t="shared" ref="I413:K413" si="2033">IF($H413=I$9,MAX(L412,$D413),L412)</f>
        <v>669</v>
      </c>
      <c r="J413" s="54">
        <f ca="1" t="shared" si="2033"/>
        <v>671</v>
      </c>
      <c r="K413" s="54">
        <f ca="1" t="shared" si="2033"/>
        <v>670</v>
      </c>
      <c r="L413" s="48">
        <f ca="1" t="shared" ref="L413:N413" si="2034">IF($H413=L$9,I413+$G413,L412)</f>
        <v>671</v>
      </c>
      <c r="M413" s="48">
        <f ca="1" t="shared" si="2034"/>
        <v>671</v>
      </c>
      <c r="N413" s="48">
        <f ca="1" t="shared" si="2034"/>
        <v>670</v>
      </c>
      <c r="O413" s="79">
        <f ca="1" t="shared" ref="O413:Q413" si="2035">+IF($H413=O$9,L413-$D413,0)</f>
        <v>2</v>
      </c>
      <c r="P413" s="79">
        <f ca="1" t="shared" si="2035"/>
        <v>0</v>
      </c>
      <c r="Q413" s="79">
        <f ca="1" t="shared" si="2035"/>
        <v>0</v>
      </c>
      <c r="R413" s="48">
        <f ca="1" t="shared" ref="R413:T413" si="2036">+IF($H413=R$9,MAX(0,L413-$D413),0)*$AA413</f>
        <v>2</v>
      </c>
      <c r="S413" s="48">
        <f ca="1" t="shared" si="2036"/>
        <v>0</v>
      </c>
      <c r="T413" s="48">
        <f ca="1" t="shared" si="2036"/>
        <v>0</v>
      </c>
      <c r="U413" s="48">
        <f ca="1" t="shared" ref="U413:W413" si="2037">IF($H413=U$9,MAX(I413-L412,0),0)*$AA413</f>
        <v>2</v>
      </c>
      <c r="V413" s="48">
        <f ca="1" t="shared" si="2037"/>
        <v>0</v>
      </c>
      <c r="W413" s="48">
        <f ca="1" t="shared" si="2037"/>
        <v>0</v>
      </c>
      <c r="Y413" s="1"/>
      <c r="AA413" s="119">
        <f ca="1" t="shared" si="16"/>
        <v>1</v>
      </c>
      <c r="AB413" s="36">
        <f ca="1" t="shared" si="17"/>
        <v>1</v>
      </c>
      <c r="AC413" s="118">
        <f ca="1" t="shared" si="18"/>
        <v>1</v>
      </c>
      <c r="AE413" s="1"/>
      <c r="AG413" s="133">
        <f ca="1">VLOOKUP(F413,'Data Sources'!$L$3:$N$6,3,0)</f>
        <v>4</v>
      </c>
      <c r="AH413" s="134">
        <f ca="1">VLOOKUP(F413,'Data Sources'!$L$3:$O$6,4,0)</f>
        <v>1.2</v>
      </c>
      <c r="AI413" s="135">
        <f ca="1" t="shared" si="1947"/>
        <v>2.8</v>
      </c>
      <c r="AK413" s="1"/>
      <c r="AU413" s="1"/>
      <c r="AZ413" s="153"/>
      <c r="BA413" s="29"/>
      <c r="BB413" s="1"/>
      <c r="BG413" s="153"/>
      <c r="BH413" s="29"/>
      <c r="BI413" s="1"/>
      <c r="BN413" s="153"/>
      <c r="BO413" s="29"/>
      <c r="BP413" s="1"/>
    </row>
    <row r="414" ht="14.25" customHeight="1" spans="1:68">
      <c r="A414" s="55">
        <f t="shared" si="21"/>
        <v>404</v>
      </c>
      <c r="B414" s="56">
        <f ca="1" t="shared" si="7"/>
        <v>0.634701545222637</v>
      </c>
      <c r="C414" s="56">
        <f ca="1">VLOOKUP(B414,'Data Sources'!$C:$E,3)</f>
        <v>2</v>
      </c>
      <c r="D414" s="57">
        <f ca="1" t="shared" si="8"/>
        <v>671</v>
      </c>
      <c r="E414" s="56">
        <f ca="1" t="shared" si="9"/>
        <v>0.0478692244698631</v>
      </c>
      <c r="F414" s="56" t="str">
        <f ca="1">VLOOKUP(E414,'Data Sources'!$J$4:$O$6,3)</f>
        <v>Hot Coffee</v>
      </c>
      <c r="G414" s="56">
        <f ca="1">VLOOKUP(E414,'Data Sources'!$J$4:$O$6,4)</f>
        <v>2</v>
      </c>
      <c r="H414" s="58">
        <f ca="1" t="shared" si="10"/>
        <v>3</v>
      </c>
      <c r="I414" s="58">
        <f ca="1" t="shared" ref="I414:K414" si="2038">IF($H414=I$9,MAX(L413,$D414),L413)</f>
        <v>671</v>
      </c>
      <c r="J414" s="58">
        <f ca="1" t="shared" si="2038"/>
        <v>671</v>
      </c>
      <c r="K414" s="58">
        <f ca="1" t="shared" si="2038"/>
        <v>671</v>
      </c>
      <c r="L414" s="48">
        <f ca="1" t="shared" ref="L414:N414" si="2039">IF($H414=L$9,I414+$G414,L413)</f>
        <v>671</v>
      </c>
      <c r="M414" s="48">
        <f ca="1" t="shared" si="2039"/>
        <v>671</v>
      </c>
      <c r="N414" s="48">
        <f ca="1" t="shared" si="2039"/>
        <v>673</v>
      </c>
      <c r="O414" s="79">
        <f ca="1" t="shared" ref="O414:Q414" si="2040">+IF($H414=O$9,L414-$D414,0)</f>
        <v>0</v>
      </c>
      <c r="P414" s="79">
        <f ca="1" t="shared" si="2040"/>
        <v>0</v>
      </c>
      <c r="Q414" s="79">
        <f ca="1" t="shared" si="2040"/>
        <v>2</v>
      </c>
      <c r="R414" s="55">
        <f ca="1" t="shared" ref="R414:T414" si="2041">+IF($H414=R$9,MAX(0,L414-$D414),0)*$AA414</f>
        <v>0</v>
      </c>
      <c r="S414" s="55">
        <f ca="1" t="shared" si="2041"/>
        <v>0</v>
      </c>
      <c r="T414" s="55">
        <f ca="1" t="shared" si="2041"/>
        <v>2</v>
      </c>
      <c r="U414" s="55">
        <f ca="1" t="shared" ref="U414:W414" si="2042">IF($H414=U$9,MAX(I414-L413,0),0)*$AA414</f>
        <v>0</v>
      </c>
      <c r="V414" s="55">
        <f ca="1" t="shared" si="2042"/>
        <v>0</v>
      </c>
      <c r="W414" s="55">
        <f ca="1" t="shared" si="2042"/>
        <v>1</v>
      </c>
      <c r="Y414" s="1"/>
      <c r="AA414" s="119">
        <f ca="1" t="shared" si="16"/>
        <v>1</v>
      </c>
      <c r="AB414" s="36">
        <f ca="1" t="shared" si="17"/>
        <v>3</v>
      </c>
      <c r="AC414" s="118">
        <f ca="1" t="shared" si="18"/>
        <v>1</v>
      </c>
      <c r="AE414" s="1"/>
      <c r="AG414" s="133">
        <f ca="1">VLOOKUP(F414,'Data Sources'!$L$3:$N$6,3,0)</f>
        <v>4</v>
      </c>
      <c r="AH414" s="134">
        <f ca="1">VLOOKUP(F414,'Data Sources'!$L$3:$O$6,4,0)</f>
        <v>1.2</v>
      </c>
      <c r="AI414" s="135">
        <f ca="1" t="shared" si="1947"/>
        <v>2.8</v>
      </c>
      <c r="AK414" s="1"/>
      <c r="AU414" s="1"/>
      <c r="AZ414" s="153"/>
      <c r="BA414" s="29"/>
      <c r="BB414" s="1"/>
      <c r="BG414" s="153"/>
      <c r="BH414" s="29"/>
      <c r="BI414" s="1"/>
      <c r="BN414" s="153"/>
      <c r="BO414" s="29"/>
      <c r="BP414" s="1"/>
    </row>
    <row r="415" ht="14.25" customHeight="1" spans="1:68">
      <c r="A415" s="48">
        <f t="shared" si="21"/>
        <v>405</v>
      </c>
      <c r="B415" s="49">
        <f ca="1" t="shared" si="7"/>
        <v>0.0721579820087899</v>
      </c>
      <c r="C415" s="49">
        <f ca="1">VLOOKUP(B415,'Data Sources'!$C:$E,3)</f>
        <v>1</v>
      </c>
      <c r="D415" s="59">
        <f ca="1" t="shared" si="8"/>
        <v>672</v>
      </c>
      <c r="E415" s="49">
        <f ca="1" t="shared" si="9"/>
        <v>0.339206852640459</v>
      </c>
      <c r="F415" s="49" t="str">
        <f ca="1">VLOOKUP(E415,'Data Sources'!$J$4:$O$6,3)</f>
        <v>Hot Coffee</v>
      </c>
      <c r="G415" s="49">
        <f ca="1">VLOOKUP(E415,'Data Sources'!$J$4:$O$6,4)</f>
        <v>2</v>
      </c>
      <c r="H415" s="54">
        <f ca="1" t="shared" si="10"/>
        <v>1</v>
      </c>
      <c r="I415" s="54">
        <f ca="1" t="shared" ref="I415:K415" si="2043">IF($H415=I$9,MAX(L414,$D415),L414)</f>
        <v>672</v>
      </c>
      <c r="J415" s="54">
        <f ca="1" t="shared" si="2043"/>
        <v>671</v>
      </c>
      <c r="K415" s="54">
        <f ca="1" t="shared" si="2043"/>
        <v>673</v>
      </c>
      <c r="L415" s="48">
        <f ca="1" t="shared" ref="L415:N415" si="2044">IF($H415=L$9,I415+$G415,L414)</f>
        <v>674</v>
      </c>
      <c r="M415" s="48">
        <f ca="1" t="shared" si="2044"/>
        <v>671</v>
      </c>
      <c r="N415" s="48">
        <f ca="1" t="shared" si="2044"/>
        <v>673</v>
      </c>
      <c r="O415" s="79">
        <f ca="1" t="shared" ref="O415:Q415" si="2045">+IF($H415=O$9,L415-$D415,0)</f>
        <v>2</v>
      </c>
      <c r="P415" s="79">
        <f ca="1" t="shared" si="2045"/>
        <v>0</v>
      </c>
      <c r="Q415" s="79">
        <f ca="1" t="shared" si="2045"/>
        <v>0</v>
      </c>
      <c r="R415" s="48">
        <f ca="1" t="shared" ref="R415:T415" si="2046">+IF($H415=R$9,MAX(0,L415-$D415),0)*$AA415</f>
        <v>2</v>
      </c>
      <c r="S415" s="48">
        <f ca="1" t="shared" si="2046"/>
        <v>0</v>
      </c>
      <c r="T415" s="48">
        <f ca="1" t="shared" si="2046"/>
        <v>0</v>
      </c>
      <c r="U415" s="48">
        <f ca="1" t="shared" ref="U415:W415" si="2047">IF($H415=U$9,MAX(I415-L414,0),0)*$AA415</f>
        <v>1</v>
      </c>
      <c r="V415" s="48">
        <f ca="1" t="shared" si="2047"/>
        <v>0</v>
      </c>
      <c r="W415" s="48">
        <f ca="1" t="shared" si="2047"/>
        <v>0</v>
      </c>
      <c r="Y415" s="1"/>
      <c r="AA415" s="119">
        <f ca="1" t="shared" si="16"/>
        <v>1</v>
      </c>
      <c r="AB415" s="36">
        <f ca="1" t="shared" si="17"/>
        <v>1</v>
      </c>
      <c r="AC415" s="118">
        <f ca="1" t="shared" si="18"/>
        <v>1</v>
      </c>
      <c r="AE415" s="1"/>
      <c r="AG415" s="133">
        <f ca="1">VLOOKUP(F415,'Data Sources'!$L$3:$N$6,3,0)</f>
        <v>4</v>
      </c>
      <c r="AH415" s="134">
        <f ca="1">VLOOKUP(F415,'Data Sources'!$L$3:$O$6,4,0)</f>
        <v>1.2</v>
      </c>
      <c r="AI415" s="135">
        <f ca="1" t="shared" si="1947"/>
        <v>2.8</v>
      </c>
      <c r="AK415" s="1"/>
      <c r="AU415" s="1"/>
      <c r="AZ415" s="153"/>
      <c r="BA415" s="29"/>
      <c r="BB415" s="1"/>
      <c r="BG415" s="153"/>
      <c r="BH415" s="29"/>
      <c r="BI415" s="1"/>
      <c r="BN415" s="153"/>
      <c r="BO415" s="29"/>
      <c r="BP415" s="1"/>
    </row>
    <row r="416" ht="14.25" customHeight="1" spans="1:68">
      <c r="A416" s="55">
        <f t="shared" si="21"/>
        <v>406</v>
      </c>
      <c r="B416" s="56">
        <f ca="1" t="shared" si="7"/>
        <v>0.646588933848591</v>
      </c>
      <c r="C416" s="56">
        <f ca="1">VLOOKUP(B416,'Data Sources'!$C:$E,3)</f>
        <v>2</v>
      </c>
      <c r="D416" s="57">
        <f ca="1" t="shared" si="8"/>
        <v>674</v>
      </c>
      <c r="E416" s="56">
        <f ca="1" t="shared" si="9"/>
        <v>0.389797612818581</v>
      </c>
      <c r="F416" s="56" t="str">
        <f ca="1">VLOOKUP(E416,'Data Sources'!$J$4:$O$6,3)</f>
        <v>Hot Coffee</v>
      </c>
      <c r="G416" s="56">
        <f ca="1">VLOOKUP(E416,'Data Sources'!$J$4:$O$6,4)</f>
        <v>2</v>
      </c>
      <c r="H416" s="58">
        <f ca="1" t="shared" si="10"/>
        <v>2</v>
      </c>
      <c r="I416" s="58">
        <f ca="1" t="shared" ref="I416:K416" si="2048">IF($H416=I$9,MAX(L415,$D416),L415)</f>
        <v>674</v>
      </c>
      <c r="J416" s="58">
        <f ca="1" t="shared" si="2048"/>
        <v>674</v>
      </c>
      <c r="K416" s="58">
        <f ca="1" t="shared" si="2048"/>
        <v>673</v>
      </c>
      <c r="L416" s="48">
        <f ca="1" t="shared" ref="L416:N416" si="2049">IF($H416=L$9,I416+$G416,L415)</f>
        <v>674</v>
      </c>
      <c r="M416" s="48">
        <f ca="1" t="shared" si="2049"/>
        <v>676</v>
      </c>
      <c r="N416" s="48">
        <f ca="1" t="shared" si="2049"/>
        <v>673</v>
      </c>
      <c r="O416" s="79">
        <f ca="1" t="shared" ref="O416:Q416" si="2050">+IF($H416=O$9,L416-$D416,0)</f>
        <v>0</v>
      </c>
      <c r="P416" s="79">
        <f ca="1" t="shared" si="2050"/>
        <v>2</v>
      </c>
      <c r="Q416" s="79">
        <f ca="1" t="shared" si="2050"/>
        <v>0</v>
      </c>
      <c r="R416" s="55">
        <f ca="1" t="shared" ref="R416:T416" si="2051">+IF($H416=R$9,MAX(0,L416-$D416),0)*$AA416</f>
        <v>0</v>
      </c>
      <c r="S416" s="55">
        <f ca="1" t="shared" si="2051"/>
        <v>2</v>
      </c>
      <c r="T416" s="55">
        <f ca="1" t="shared" si="2051"/>
        <v>0</v>
      </c>
      <c r="U416" s="55">
        <f ca="1" t="shared" ref="U416:W416" si="2052">IF($H416=U$9,MAX(I416-L415,0),0)*$AA416</f>
        <v>0</v>
      </c>
      <c r="V416" s="55">
        <f ca="1" t="shared" si="2052"/>
        <v>3</v>
      </c>
      <c r="W416" s="55">
        <f ca="1" t="shared" si="2052"/>
        <v>0</v>
      </c>
      <c r="Y416" s="1"/>
      <c r="AA416" s="119">
        <f ca="1" t="shared" si="16"/>
        <v>1</v>
      </c>
      <c r="AB416" s="36">
        <f ca="1" t="shared" si="17"/>
        <v>2</v>
      </c>
      <c r="AC416" s="118">
        <f ca="1" t="shared" si="18"/>
        <v>1</v>
      </c>
      <c r="AE416" s="1"/>
      <c r="AG416" s="133">
        <f ca="1">VLOOKUP(F416,'Data Sources'!$L$3:$N$6,3,0)</f>
        <v>4</v>
      </c>
      <c r="AH416" s="134">
        <f ca="1">VLOOKUP(F416,'Data Sources'!$L$3:$O$6,4,0)</f>
        <v>1.2</v>
      </c>
      <c r="AI416" s="135">
        <f ca="1" t="shared" si="1947"/>
        <v>2.8</v>
      </c>
      <c r="AK416" s="1"/>
      <c r="AU416" s="1"/>
      <c r="AZ416" s="153"/>
      <c r="BA416" s="29"/>
      <c r="BB416" s="1"/>
      <c r="BG416" s="153"/>
      <c r="BH416" s="29"/>
      <c r="BI416" s="1"/>
      <c r="BN416" s="153"/>
      <c r="BO416" s="29"/>
      <c r="BP416" s="1"/>
    </row>
    <row r="417" ht="14.25" customHeight="1" spans="1:68">
      <c r="A417" s="48">
        <f t="shared" si="21"/>
        <v>407</v>
      </c>
      <c r="B417" s="49">
        <f ca="1" t="shared" si="7"/>
        <v>0.741341882616903</v>
      </c>
      <c r="C417" s="49">
        <f ca="1">VLOOKUP(B417,'Data Sources'!$C:$E,3)</f>
        <v>2</v>
      </c>
      <c r="D417" s="59">
        <f ca="1" t="shared" si="8"/>
        <v>676</v>
      </c>
      <c r="E417" s="49">
        <f ca="1" t="shared" si="9"/>
        <v>0.00472995080143934</v>
      </c>
      <c r="F417" s="49" t="str">
        <f ca="1">VLOOKUP(E417,'Data Sources'!$J$4:$O$6,3)</f>
        <v>Hot Coffee</v>
      </c>
      <c r="G417" s="49">
        <f ca="1">VLOOKUP(E417,'Data Sources'!$J$4:$O$6,4)</f>
        <v>2</v>
      </c>
      <c r="H417" s="54">
        <f ca="1" t="shared" si="10"/>
        <v>3</v>
      </c>
      <c r="I417" s="54">
        <f ca="1" t="shared" ref="I417:K417" si="2053">IF($H417=I$9,MAX(L416,$D417),L416)</f>
        <v>674</v>
      </c>
      <c r="J417" s="54">
        <f ca="1" t="shared" si="2053"/>
        <v>676</v>
      </c>
      <c r="K417" s="54">
        <f ca="1" t="shared" si="2053"/>
        <v>676</v>
      </c>
      <c r="L417" s="48">
        <f ca="1" t="shared" ref="L417:N417" si="2054">IF($H417=L$9,I417+$G417,L416)</f>
        <v>674</v>
      </c>
      <c r="M417" s="48">
        <f ca="1" t="shared" si="2054"/>
        <v>676</v>
      </c>
      <c r="N417" s="48">
        <f ca="1" t="shared" si="2054"/>
        <v>678</v>
      </c>
      <c r="O417" s="79">
        <f ca="1" t="shared" ref="O417:Q417" si="2055">+IF($H417=O$9,L417-$D417,0)</f>
        <v>0</v>
      </c>
      <c r="P417" s="79">
        <f ca="1" t="shared" si="2055"/>
        <v>0</v>
      </c>
      <c r="Q417" s="79">
        <f ca="1" t="shared" si="2055"/>
        <v>2</v>
      </c>
      <c r="R417" s="48">
        <f ca="1" t="shared" ref="R417:T417" si="2056">+IF($H417=R$9,MAX(0,L417-$D417),0)*$AA417</f>
        <v>0</v>
      </c>
      <c r="S417" s="48">
        <f ca="1" t="shared" si="2056"/>
        <v>0</v>
      </c>
      <c r="T417" s="48">
        <f ca="1" t="shared" si="2056"/>
        <v>2</v>
      </c>
      <c r="U417" s="48">
        <f ca="1" t="shared" ref="U417:W417" si="2057">IF($H417=U$9,MAX(I417-L416,0),0)*$AA417</f>
        <v>0</v>
      </c>
      <c r="V417" s="48">
        <f ca="1" t="shared" si="2057"/>
        <v>0</v>
      </c>
      <c r="W417" s="48">
        <f ca="1" t="shared" si="2057"/>
        <v>3</v>
      </c>
      <c r="Y417" s="1"/>
      <c r="AA417" s="119">
        <f ca="1" t="shared" si="16"/>
        <v>1</v>
      </c>
      <c r="AB417" s="36">
        <f ca="1" t="shared" si="17"/>
        <v>3</v>
      </c>
      <c r="AC417" s="118">
        <f ca="1" t="shared" si="18"/>
        <v>1</v>
      </c>
      <c r="AE417" s="1"/>
      <c r="AG417" s="133">
        <f ca="1">VLOOKUP(F417,'Data Sources'!$L$3:$N$6,3,0)</f>
        <v>4</v>
      </c>
      <c r="AH417" s="134">
        <f ca="1">VLOOKUP(F417,'Data Sources'!$L$3:$O$6,4,0)</f>
        <v>1.2</v>
      </c>
      <c r="AI417" s="135">
        <f ca="1" t="shared" si="1947"/>
        <v>2.8</v>
      </c>
      <c r="AK417" s="1"/>
      <c r="AU417" s="1"/>
      <c r="AZ417" s="153"/>
      <c r="BA417" s="29"/>
      <c r="BB417" s="1"/>
      <c r="BG417" s="153"/>
      <c r="BH417" s="29"/>
      <c r="BI417" s="1"/>
      <c r="BN417" s="153"/>
      <c r="BO417" s="29"/>
      <c r="BP417" s="1"/>
    </row>
    <row r="418" ht="14.25" customHeight="1" spans="1:68">
      <c r="A418" s="55">
        <f t="shared" si="21"/>
        <v>408</v>
      </c>
      <c r="B418" s="56">
        <f ca="1" t="shared" si="7"/>
        <v>0.978820064371962</v>
      </c>
      <c r="C418" s="56">
        <f ca="1">VLOOKUP(B418,'Data Sources'!$C:$E,3)</f>
        <v>4</v>
      </c>
      <c r="D418" s="57">
        <f ca="1" t="shared" si="8"/>
        <v>680</v>
      </c>
      <c r="E418" s="56">
        <f ca="1" t="shared" si="9"/>
        <v>0.721809653553704</v>
      </c>
      <c r="F418" s="56" t="str">
        <f ca="1">VLOOKUP(E418,'Data Sources'!$J$4:$O$6,3)</f>
        <v>Blended Drink</v>
      </c>
      <c r="G418" s="56">
        <f ca="1">VLOOKUP(E418,'Data Sources'!$J$4:$O$6,4)</f>
        <v>8</v>
      </c>
      <c r="H418" s="58">
        <f ca="1" t="shared" si="10"/>
        <v>1</v>
      </c>
      <c r="I418" s="58">
        <f ca="1" t="shared" ref="I418:K418" si="2058">IF($H418=I$9,MAX(L417,$D418),L417)</f>
        <v>680</v>
      </c>
      <c r="J418" s="58">
        <f ca="1" t="shared" si="2058"/>
        <v>676</v>
      </c>
      <c r="K418" s="58">
        <f ca="1" t="shared" si="2058"/>
        <v>678</v>
      </c>
      <c r="L418" s="48">
        <f ca="1" t="shared" ref="L418:N418" si="2059">IF($H418=L$9,I418+$G418,L417)</f>
        <v>688</v>
      </c>
      <c r="M418" s="48">
        <f ca="1" t="shared" si="2059"/>
        <v>676</v>
      </c>
      <c r="N418" s="48">
        <f ca="1" t="shared" si="2059"/>
        <v>678</v>
      </c>
      <c r="O418" s="79">
        <f ca="1" t="shared" ref="O418:Q418" si="2060">+IF($H418=O$9,L418-$D418,0)</f>
        <v>8</v>
      </c>
      <c r="P418" s="79">
        <f ca="1" t="shared" si="2060"/>
        <v>0</v>
      </c>
      <c r="Q418" s="79">
        <f ca="1" t="shared" si="2060"/>
        <v>0</v>
      </c>
      <c r="R418" s="55">
        <f ca="1" t="shared" ref="R418:T418" si="2061">+IF($H418=R$9,MAX(0,L418-$D418),0)*$AA418</f>
        <v>8</v>
      </c>
      <c r="S418" s="55">
        <f ca="1" t="shared" si="2061"/>
        <v>0</v>
      </c>
      <c r="T418" s="55">
        <f ca="1" t="shared" si="2061"/>
        <v>0</v>
      </c>
      <c r="U418" s="55">
        <f ca="1" t="shared" ref="U418:W418" si="2062">IF($H418=U$9,MAX(I418-L417,0),0)*$AA418</f>
        <v>6</v>
      </c>
      <c r="V418" s="55">
        <f ca="1" t="shared" si="2062"/>
        <v>0</v>
      </c>
      <c r="W418" s="55">
        <f ca="1" t="shared" si="2062"/>
        <v>0</v>
      </c>
      <c r="Y418" s="1"/>
      <c r="AA418" s="119">
        <f ca="1" t="shared" si="16"/>
        <v>1</v>
      </c>
      <c r="AB418" s="36">
        <f ca="1" t="shared" si="17"/>
        <v>1</v>
      </c>
      <c r="AC418" s="118">
        <f ca="1" t="shared" si="18"/>
        <v>1</v>
      </c>
      <c r="AE418" s="1"/>
      <c r="AG418" s="133">
        <f ca="1">VLOOKUP(F418,'Data Sources'!$L$3:$N$6,3,0)</f>
        <v>5</v>
      </c>
      <c r="AH418" s="134">
        <f ca="1">VLOOKUP(F418,'Data Sources'!$L$3:$O$6,4,0)</f>
        <v>1.9</v>
      </c>
      <c r="AI418" s="135">
        <f ca="1" t="shared" si="1947"/>
        <v>3.1</v>
      </c>
      <c r="AK418" s="1"/>
      <c r="AU418" s="1"/>
      <c r="AZ418" s="153"/>
      <c r="BA418" s="29"/>
      <c r="BB418" s="1"/>
      <c r="BG418" s="153"/>
      <c r="BH418" s="29"/>
      <c r="BI418" s="1"/>
      <c r="BN418" s="153"/>
      <c r="BO418" s="29"/>
      <c r="BP418" s="1"/>
    </row>
    <row r="419" ht="14.25" customHeight="1" spans="1:68">
      <c r="A419" s="48">
        <f t="shared" si="21"/>
        <v>409</v>
      </c>
      <c r="B419" s="49">
        <f ca="1" t="shared" si="7"/>
        <v>0.719131738263348</v>
      </c>
      <c r="C419" s="49">
        <f ca="1">VLOOKUP(B419,'Data Sources'!$C:$E,3)</f>
        <v>2</v>
      </c>
      <c r="D419" s="59">
        <f ca="1" t="shared" si="8"/>
        <v>682</v>
      </c>
      <c r="E419" s="49">
        <f ca="1" t="shared" si="9"/>
        <v>0.913693713302677</v>
      </c>
      <c r="F419" s="49" t="str">
        <f ca="1">VLOOKUP(E419,'Data Sources'!$J$4:$O$6,3)</f>
        <v>Blended Drink</v>
      </c>
      <c r="G419" s="49">
        <f ca="1">VLOOKUP(E419,'Data Sources'!$J$4:$O$6,4)</f>
        <v>8</v>
      </c>
      <c r="H419" s="54">
        <f ca="1" t="shared" si="10"/>
        <v>2</v>
      </c>
      <c r="I419" s="54">
        <f ca="1" t="shared" ref="I419:K419" si="2063">IF($H419=I$9,MAX(L418,$D419),L418)</f>
        <v>688</v>
      </c>
      <c r="J419" s="54">
        <f ca="1" t="shared" si="2063"/>
        <v>682</v>
      </c>
      <c r="K419" s="54">
        <f ca="1" t="shared" si="2063"/>
        <v>678</v>
      </c>
      <c r="L419" s="48">
        <f ca="1" t="shared" ref="L419:N419" si="2064">IF($H419=L$9,I419+$G419,L418)</f>
        <v>688</v>
      </c>
      <c r="M419" s="48">
        <f ca="1" t="shared" si="2064"/>
        <v>690</v>
      </c>
      <c r="N419" s="48">
        <f ca="1" t="shared" si="2064"/>
        <v>678</v>
      </c>
      <c r="O419" s="79">
        <f ca="1" t="shared" ref="O419:Q419" si="2065">+IF($H419=O$9,L419-$D419,0)</f>
        <v>0</v>
      </c>
      <c r="P419" s="79">
        <f ca="1" t="shared" si="2065"/>
        <v>8</v>
      </c>
      <c r="Q419" s="79">
        <f ca="1" t="shared" si="2065"/>
        <v>0</v>
      </c>
      <c r="R419" s="48">
        <f ca="1" t="shared" ref="R419:T419" si="2066">+IF($H419=R$9,MAX(0,L419-$D419),0)*$AA419</f>
        <v>0</v>
      </c>
      <c r="S419" s="48">
        <f ca="1" t="shared" si="2066"/>
        <v>8</v>
      </c>
      <c r="T419" s="48">
        <f ca="1" t="shared" si="2066"/>
        <v>0</v>
      </c>
      <c r="U419" s="48">
        <f ca="1" t="shared" ref="U419:W419" si="2067">IF($H419=U$9,MAX(I419-L418,0),0)*$AA419</f>
        <v>0</v>
      </c>
      <c r="V419" s="48">
        <f ca="1" t="shared" si="2067"/>
        <v>6</v>
      </c>
      <c r="W419" s="48">
        <f ca="1" t="shared" si="2067"/>
        <v>0</v>
      </c>
      <c r="Y419" s="1"/>
      <c r="AA419" s="119">
        <f ca="1" t="shared" si="16"/>
        <v>1</v>
      </c>
      <c r="AB419" s="36">
        <f ca="1" t="shared" si="17"/>
        <v>2</v>
      </c>
      <c r="AC419" s="118">
        <f ca="1" t="shared" si="18"/>
        <v>1</v>
      </c>
      <c r="AE419" s="1"/>
      <c r="AG419" s="133">
        <f ca="1">VLOOKUP(F419,'Data Sources'!$L$3:$N$6,3,0)</f>
        <v>5</v>
      </c>
      <c r="AH419" s="134">
        <f ca="1">VLOOKUP(F419,'Data Sources'!$L$3:$O$6,4,0)</f>
        <v>1.9</v>
      </c>
      <c r="AI419" s="135">
        <f ca="1" t="shared" si="1947"/>
        <v>3.1</v>
      </c>
      <c r="AK419" s="1"/>
      <c r="AU419" s="1"/>
      <c r="AZ419" s="153"/>
      <c r="BA419" s="29"/>
      <c r="BB419" s="1"/>
      <c r="BG419" s="153"/>
      <c r="BH419" s="29"/>
      <c r="BI419" s="1"/>
      <c r="BN419" s="153"/>
      <c r="BO419" s="29"/>
      <c r="BP419" s="1"/>
    </row>
    <row r="420" ht="14.25" customHeight="1" spans="1:68">
      <c r="A420" s="55">
        <f t="shared" si="21"/>
        <v>410</v>
      </c>
      <c r="B420" s="56">
        <f ca="1" t="shared" si="7"/>
        <v>0.932837628226756</v>
      </c>
      <c r="C420" s="56">
        <f ca="1">VLOOKUP(B420,'Data Sources'!$C:$E,3)</f>
        <v>3</v>
      </c>
      <c r="D420" s="57">
        <f ca="1" t="shared" si="8"/>
        <v>685</v>
      </c>
      <c r="E420" s="56">
        <f ca="1" t="shared" si="9"/>
        <v>0.311465523440355</v>
      </c>
      <c r="F420" s="56" t="str">
        <f ca="1">VLOOKUP(E420,'Data Sources'!$J$4:$O$6,3)</f>
        <v>Hot Coffee</v>
      </c>
      <c r="G420" s="56">
        <f ca="1">VLOOKUP(E420,'Data Sources'!$J$4:$O$6,4)</f>
        <v>2</v>
      </c>
      <c r="H420" s="58">
        <f ca="1" t="shared" si="10"/>
        <v>3</v>
      </c>
      <c r="I420" s="58">
        <f ca="1" t="shared" ref="I420:K420" si="2068">IF($H420=I$9,MAX(L419,$D420),L419)</f>
        <v>688</v>
      </c>
      <c r="J420" s="58">
        <f ca="1" t="shared" si="2068"/>
        <v>690</v>
      </c>
      <c r="K420" s="58">
        <f ca="1" t="shared" si="2068"/>
        <v>685</v>
      </c>
      <c r="L420" s="48">
        <f ca="1" t="shared" ref="L420:N420" si="2069">IF($H420=L$9,I420+$G420,L419)</f>
        <v>688</v>
      </c>
      <c r="M420" s="48">
        <f ca="1" t="shared" si="2069"/>
        <v>690</v>
      </c>
      <c r="N420" s="48">
        <f ca="1" t="shared" si="2069"/>
        <v>687</v>
      </c>
      <c r="O420" s="79">
        <f ca="1" t="shared" ref="O420:Q420" si="2070">+IF($H420=O$9,L420-$D420,0)</f>
        <v>0</v>
      </c>
      <c r="P420" s="79">
        <f ca="1" t="shared" si="2070"/>
        <v>0</v>
      </c>
      <c r="Q420" s="79">
        <f ca="1" t="shared" si="2070"/>
        <v>2</v>
      </c>
      <c r="R420" s="55">
        <f ca="1" t="shared" ref="R420:T420" si="2071">+IF($H420=R$9,MAX(0,L420-$D420),0)*$AA420</f>
        <v>0</v>
      </c>
      <c r="S420" s="55">
        <f ca="1" t="shared" si="2071"/>
        <v>0</v>
      </c>
      <c r="T420" s="55">
        <f ca="1" t="shared" si="2071"/>
        <v>2</v>
      </c>
      <c r="U420" s="55">
        <f ca="1" t="shared" ref="U420:W420" si="2072">IF($H420=U$9,MAX(I420-L419,0),0)*$AA420</f>
        <v>0</v>
      </c>
      <c r="V420" s="55">
        <f ca="1" t="shared" si="2072"/>
        <v>0</v>
      </c>
      <c r="W420" s="55">
        <f ca="1" t="shared" si="2072"/>
        <v>7</v>
      </c>
      <c r="Y420" s="1"/>
      <c r="AA420" s="119">
        <f ca="1" t="shared" si="16"/>
        <v>1</v>
      </c>
      <c r="AB420" s="36">
        <f ca="1" t="shared" si="17"/>
        <v>3</v>
      </c>
      <c r="AC420" s="118">
        <f ca="1" t="shared" si="18"/>
        <v>1</v>
      </c>
      <c r="AE420" s="1"/>
      <c r="AG420" s="133">
        <f ca="1">VLOOKUP(F420,'Data Sources'!$L$3:$N$6,3,0)</f>
        <v>4</v>
      </c>
      <c r="AH420" s="134">
        <f ca="1">VLOOKUP(F420,'Data Sources'!$L$3:$O$6,4,0)</f>
        <v>1.2</v>
      </c>
      <c r="AI420" s="135">
        <f ca="1" t="shared" si="1947"/>
        <v>2.8</v>
      </c>
      <c r="AK420" s="1"/>
      <c r="AU420" s="1"/>
      <c r="AZ420" s="153"/>
      <c r="BA420" s="29"/>
      <c r="BB420" s="1"/>
      <c r="BG420" s="153"/>
      <c r="BH420" s="29"/>
      <c r="BI420" s="1"/>
      <c r="BN420" s="153"/>
      <c r="BO420" s="29"/>
      <c r="BP420" s="1"/>
    </row>
    <row r="421" ht="14.25" customHeight="1" spans="1:68">
      <c r="A421" s="48">
        <f t="shared" si="21"/>
        <v>411</v>
      </c>
      <c r="B421" s="49">
        <f ca="1" t="shared" si="7"/>
        <v>0.598093138812637</v>
      </c>
      <c r="C421" s="49">
        <f ca="1">VLOOKUP(B421,'Data Sources'!$C:$E,3)</f>
        <v>2</v>
      </c>
      <c r="D421" s="59">
        <f ca="1" t="shared" si="8"/>
        <v>687</v>
      </c>
      <c r="E421" s="49">
        <f ca="1" t="shared" si="9"/>
        <v>0.421621635923085</v>
      </c>
      <c r="F421" s="49" t="str">
        <f ca="1">VLOOKUP(E421,'Data Sources'!$J$4:$O$6,3)</f>
        <v>Hot Coffee</v>
      </c>
      <c r="G421" s="49">
        <f ca="1">VLOOKUP(E421,'Data Sources'!$J$4:$O$6,4)</f>
        <v>2</v>
      </c>
      <c r="H421" s="54">
        <f ca="1" t="shared" si="10"/>
        <v>3</v>
      </c>
      <c r="I421" s="54">
        <f ca="1" t="shared" ref="I421:K421" si="2073">IF($H421=I$9,MAX(L420,$D421),L420)</f>
        <v>688</v>
      </c>
      <c r="J421" s="54">
        <f ca="1" t="shared" si="2073"/>
        <v>690</v>
      </c>
      <c r="K421" s="54">
        <f ca="1" t="shared" si="2073"/>
        <v>687</v>
      </c>
      <c r="L421" s="48">
        <f ca="1" t="shared" ref="L421:N421" si="2074">IF($H421=L$9,I421+$G421,L420)</f>
        <v>688</v>
      </c>
      <c r="M421" s="48">
        <f ca="1" t="shared" si="2074"/>
        <v>690</v>
      </c>
      <c r="N421" s="48">
        <f ca="1" t="shared" si="2074"/>
        <v>689</v>
      </c>
      <c r="O421" s="79">
        <f ca="1" t="shared" ref="O421:Q421" si="2075">+IF($H421=O$9,L421-$D421,0)</f>
        <v>0</v>
      </c>
      <c r="P421" s="79">
        <f ca="1" t="shared" si="2075"/>
        <v>0</v>
      </c>
      <c r="Q421" s="79">
        <f ca="1" t="shared" si="2075"/>
        <v>2</v>
      </c>
      <c r="R421" s="48">
        <f ca="1" t="shared" ref="R421:T421" si="2076">+IF($H421=R$9,MAX(0,L421-$D421),0)*$AA421</f>
        <v>0</v>
      </c>
      <c r="S421" s="48">
        <f ca="1" t="shared" si="2076"/>
        <v>0</v>
      </c>
      <c r="T421" s="48">
        <f ca="1" t="shared" si="2076"/>
        <v>2</v>
      </c>
      <c r="U421" s="48">
        <f ca="1" t="shared" ref="U421:W421" si="2077">IF($H421=U$9,MAX(I421-L420,0),0)*$AA421</f>
        <v>0</v>
      </c>
      <c r="V421" s="48">
        <f ca="1" t="shared" si="2077"/>
        <v>0</v>
      </c>
      <c r="W421" s="48">
        <f ca="1" t="shared" si="2077"/>
        <v>0</v>
      </c>
      <c r="Y421" s="1"/>
      <c r="AA421" s="119">
        <f ca="1" t="shared" si="16"/>
        <v>1</v>
      </c>
      <c r="AB421" s="36">
        <f ca="1" t="shared" si="17"/>
        <v>3</v>
      </c>
      <c r="AC421" s="118">
        <f ca="1" t="shared" si="18"/>
        <v>1</v>
      </c>
      <c r="AE421" s="1"/>
      <c r="AG421" s="133">
        <f ca="1">VLOOKUP(F421,'Data Sources'!$L$3:$N$6,3,0)</f>
        <v>4</v>
      </c>
      <c r="AH421" s="134">
        <f ca="1">VLOOKUP(F421,'Data Sources'!$L$3:$O$6,4,0)</f>
        <v>1.2</v>
      </c>
      <c r="AI421" s="135">
        <f ca="1" t="shared" si="1947"/>
        <v>2.8</v>
      </c>
      <c r="AK421" s="1"/>
      <c r="AU421" s="1"/>
      <c r="AZ421" s="153"/>
      <c r="BA421" s="29"/>
      <c r="BB421" s="1"/>
      <c r="BG421" s="153"/>
      <c r="BH421" s="29"/>
      <c r="BI421" s="1"/>
      <c r="BN421" s="153"/>
      <c r="BO421" s="29"/>
      <c r="BP421" s="1"/>
    </row>
    <row r="422" ht="14.25" customHeight="1" spans="1:68">
      <c r="A422" s="55">
        <f t="shared" si="21"/>
        <v>412</v>
      </c>
      <c r="B422" s="56">
        <f ca="1" t="shared" si="7"/>
        <v>0.0937971595531337</v>
      </c>
      <c r="C422" s="56">
        <f ca="1">VLOOKUP(B422,'Data Sources'!$C:$E,3)</f>
        <v>1</v>
      </c>
      <c r="D422" s="57">
        <f ca="1" t="shared" si="8"/>
        <v>688</v>
      </c>
      <c r="E422" s="56">
        <f ca="1" t="shared" si="9"/>
        <v>0.657652026278983</v>
      </c>
      <c r="F422" s="56" t="str">
        <f ca="1">VLOOKUP(E422,'Data Sources'!$J$4:$O$6,3)</f>
        <v>Cold Coffee</v>
      </c>
      <c r="G422" s="56">
        <f ca="1">VLOOKUP(E422,'Data Sources'!$J$4:$O$6,4)</f>
        <v>5</v>
      </c>
      <c r="H422" s="58">
        <f ca="1" t="shared" si="10"/>
        <v>1</v>
      </c>
      <c r="I422" s="58">
        <f ca="1" t="shared" ref="I422:K422" si="2078">IF($H422=I$9,MAX(L421,$D422),L421)</f>
        <v>688</v>
      </c>
      <c r="J422" s="58">
        <f ca="1" t="shared" si="2078"/>
        <v>690</v>
      </c>
      <c r="K422" s="58">
        <f ca="1" t="shared" si="2078"/>
        <v>689</v>
      </c>
      <c r="L422" s="48">
        <f ca="1" t="shared" ref="L422:N422" si="2079">IF($H422=L$9,I422+$G422,L421)</f>
        <v>693</v>
      </c>
      <c r="M422" s="48">
        <f ca="1" t="shared" si="2079"/>
        <v>690</v>
      </c>
      <c r="N422" s="48">
        <f ca="1" t="shared" si="2079"/>
        <v>689</v>
      </c>
      <c r="O422" s="79">
        <f ca="1" t="shared" ref="O422:Q422" si="2080">+IF($H422=O$9,L422-$D422,0)</f>
        <v>5</v>
      </c>
      <c r="P422" s="79">
        <f ca="1" t="shared" si="2080"/>
        <v>0</v>
      </c>
      <c r="Q422" s="79">
        <f ca="1" t="shared" si="2080"/>
        <v>0</v>
      </c>
      <c r="R422" s="55">
        <f ca="1" t="shared" ref="R422:T422" si="2081">+IF($H422=R$9,MAX(0,L422-$D422),0)*$AA422</f>
        <v>5</v>
      </c>
      <c r="S422" s="55">
        <f ca="1" t="shared" si="2081"/>
        <v>0</v>
      </c>
      <c r="T422" s="55">
        <f ca="1" t="shared" si="2081"/>
        <v>0</v>
      </c>
      <c r="U422" s="55">
        <f ca="1" t="shared" ref="U422:W422" si="2082">IF($H422=U$9,MAX(I422-L421,0),0)*$AA422</f>
        <v>0</v>
      </c>
      <c r="V422" s="55">
        <f ca="1" t="shared" si="2082"/>
        <v>0</v>
      </c>
      <c r="W422" s="55">
        <f ca="1" t="shared" si="2082"/>
        <v>0</v>
      </c>
      <c r="Y422" s="1"/>
      <c r="AA422" s="119">
        <f ca="1" t="shared" si="16"/>
        <v>1</v>
      </c>
      <c r="AB422" s="36">
        <f ca="1" t="shared" si="17"/>
        <v>1</v>
      </c>
      <c r="AC422" s="118">
        <f ca="1" t="shared" si="18"/>
        <v>1</v>
      </c>
      <c r="AE422" s="1"/>
      <c r="AG422" s="133">
        <f ca="1">VLOOKUP(F422,'Data Sources'!$L$3:$N$6,3,0)</f>
        <v>4</v>
      </c>
      <c r="AH422" s="134">
        <f ca="1">VLOOKUP(F422,'Data Sources'!$L$3:$O$6,4,0)</f>
        <v>1</v>
      </c>
      <c r="AI422" s="135">
        <f ca="1" t="shared" si="1947"/>
        <v>3</v>
      </c>
      <c r="AK422" s="1"/>
      <c r="AU422" s="1"/>
      <c r="AZ422" s="153"/>
      <c r="BA422" s="29"/>
      <c r="BB422" s="1"/>
      <c r="BG422" s="153"/>
      <c r="BH422" s="29"/>
      <c r="BI422" s="1"/>
      <c r="BN422" s="153"/>
      <c r="BO422" s="29"/>
      <c r="BP422" s="1"/>
    </row>
    <row r="423" ht="14.25" customHeight="1" spans="1:68">
      <c r="A423" s="48">
        <f t="shared" si="21"/>
        <v>413</v>
      </c>
      <c r="B423" s="49">
        <f ca="1" t="shared" si="7"/>
        <v>0.341130579733776</v>
      </c>
      <c r="C423" s="49">
        <f ca="1">VLOOKUP(B423,'Data Sources'!$C:$E,3)</f>
        <v>1</v>
      </c>
      <c r="D423" s="59">
        <f ca="1" t="shared" si="8"/>
        <v>689</v>
      </c>
      <c r="E423" s="49">
        <f ca="1" t="shared" si="9"/>
        <v>0.134563980174994</v>
      </c>
      <c r="F423" s="49" t="str">
        <f ca="1">VLOOKUP(E423,'Data Sources'!$J$4:$O$6,3)</f>
        <v>Hot Coffee</v>
      </c>
      <c r="G423" s="49">
        <f ca="1">VLOOKUP(E423,'Data Sources'!$J$4:$O$6,4)</f>
        <v>2</v>
      </c>
      <c r="H423" s="54">
        <f ca="1" t="shared" si="10"/>
        <v>3</v>
      </c>
      <c r="I423" s="54">
        <f ca="1" t="shared" ref="I423:K423" si="2083">IF($H423=I$9,MAX(L422,$D423),L422)</f>
        <v>693</v>
      </c>
      <c r="J423" s="54">
        <f ca="1" t="shared" si="2083"/>
        <v>690</v>
      </c>
      <c r="K423" s="54">
        <f ca="1" t="shared" si="2083"/>
        <v>689</v>
      </c>
      <c r="L423" s="48">
        <f ca="1" t="shared" ref="L423:N423" si="2084">IF($H423=L$9,I423+$G423,L422)</f>
        <v>693</v>
      </c>
      <c r="M423" s="48">
        <f ca="1" t="shared" si="2084"/>
        <v>690</v>
      </c>
      <c r="N423" s="48">
        <f ca="1" t="shared" si="2084"/>
        <v>691</v>
      </c>
      <c r="O423" s="79">
        <f ca="1" t="shared" ref="O423:Q423" si="2085">+IF($H423=O$9,L423-$D423,0)</f>
        <v>0</v>
      </c>
      <c r="P423" s="79">
        <f ca="1" t="shared" si="2085"/>
        <v>0</v>
      </c>
      <c r="Q423" s="79">
        <f ca="1" t="shared" si="2085"/>
        <v>2</v>
      </c>
      <c r="R423" s="48">
        <f ca="1" t="shared" ref="R423:T423" si="2086">+IF($H423=R$9,MAX(0,L423-$D423),0)*$AA423</f>
        <v>0</v>
      </c>
      <c r="S423" s="48">
        <f ca="1" t="shared" si="2086"/>
        <v>0</v>
      </c>
      <c r="T423" s="48">
        <f ca="1" t="shared" si="2086"/>
        <v>2</v>
      </c>
      <c r="U423" s="48">
        <f ca="1" t="shared" ref="U423:W423" si="2087">IF($H423=U$9,MAX(I423-L422,0),0)*$AA423</f>
        <v>0</v>
      </c>
      <c r="V423" s="48">
        <f ca="1" t="shared" si="2087"/>
        <v>0</v>
      </c>
      <c r="W423" s="48">
        <f ca="1" t="shared" si="2087"/>
        <v>0</v>
      </c>
      <c r="Y423" s="1"/>
      <c r="AA423" s="119">
        <f ca="1" t="shared" si="16"/>
        <v>1</v>
      </c>
      <c r="AB423" s="36">
        <f ca="1" t="shared" si="17"/>
        <v>3</v>
      </c>
      <c r="AC423" s="118">
        <f ca="1" t="shared" si="18"/>
        <v>1</v>
      </c>
      <c r="AE423" s="1"/>
      <c r="AG423" s="133">
        <f ca="1">VLOOKUP(F423,'Data Sources'!$L$3:$N$6,3,0)</f>
        <v>4</v>
      </c>
      <c r="AH423" s="134">
        <f ca="1">VLOOKUP(F423,'Data Sources'!$L$3:$O$6,4,0)</f>
        <v>1.2</v>
      </c>
      <c r="AI423" s="135">
        <f ca="1" t="shared" si="1947"/>
        <v>2.8</v>
      </c>
      <c r="AK423" s="1"/>
      <c r="AU423" s="1"/>
      <c r="AZ423" s="153"/>
      <c r="BA423" s="29"/>
      <c r="BB423" s="1"/>
      <c r="BG423" s="153"/>
      <c r="BH423" s="29"/>
      <c r="BI423" s="1"/>
      <c r="BN423" s="153"/>
      <c r="BO423" s="29"/>
      <c r="BP423" s="1"/>
    </row>
    <row r="424" ht="14.25" customHeight="1" spans="1:68">
      <c r="A424" s="55">
        <f t="shared" si="21"/>
        <v>414</v>
      </c>
      <c r="B424" s="56">
        <f ca="1" t="shared" si="7"/>
        <v>0.453485015753205</v>
      </c>
      <c r="C424" s="56">
        <f ca="1">VLOOKUP(B424,'Data Sources'!$C:$E,3)</f>
        <v>1</v>
      </c>
      <c r="D424" s="57">
        <f ca="1" t="shared" si="8"/>
        <v>690</v>
      </c>
      <c r="E424" s="56">
        <f ca="1" t="shared" si="9"/>
        <v>0.997109182182623</v>
      </c>
      <c r="F424" s="56" t="str">
        <f ca="1">VLOOKUP(E424,'Data Sources'!$J$4:$O$6,3)</f>
        <v>Blended Drink</v>
      </c>
      <c r="G424" s="56">
        <f ca="1">VLOOKUP(E424,'Data Sources'!$J$4:$O$6,4)</f>
        <v>8</v>
      </c>
      <c r="H424" s="58">
        <f ca="1" t="shared" si="10"/>
        <v>2</v>
      </c>
      <c r="I424" s="58">
        <f ca="1" t="shared" ref="I424:K424" si="2088">IF($H424=I$9,MAX(L423,$D424),L423)</f>
        <v>693</v>
      </c>
      <c r="J424" s="58">
        <f ca="1" t="shared" si="2088"/>
        <v>690</v>
      </c>
      <c r="K424" s="58">
        <f ca="1" t="shared" si="2088"/>
        <v>691</v>
      </c>
      <c r="L424" s="48">
        <f ca="1" t="shared" ref="L424:N424" si="2089">IF($H424=L$9,I424+$G424,L423)</f>
        <v>693</v>
      </c>
      <c r="M424" s="48">
        <f ca="1" t="shared" si="2089"/>
        <v>698</v>
      </c>
      <c r="N424" s="48">
        <f ca="1" t="shared" si="2089"/>
        <v>691</v>
      </c>
      <c r="O424" s="79">
        <f ca="1" t="shared" ref="O424:Q424" si="2090">+IF($H424=O$9,L424-$D424,0)</f>
        <v>0</v>
      </c>
      <c r="P424" s="79">
        <f ca="1" t="shared" si="2090"/>
        <v>8</v>
      </c>
      <c r="Q424" s="79">
        <f ca="1" t="shared" si="2090"/>
        <v>0</v>
      </c>
      <c r="R424" s="55">
        <f ca="1" t="shared" ref="R424:T424" si="2091">+IF($H424=R$9,MAX(0,L424-$D424),0)*$AA424</f>
        <v>0</v>
      </c>
      <c r="S424" s="55">
        <f ca="1" t="shared" si="2091"/>
        <v>8</v>
      </c>
      <c r="T424" s="55">
        <f ca="1" t="shared" si="2091"/>
        <v>0</v>
      </c>
      <c r="U424" s="55">
        <f ca="1" t="shared" ref="U424:W424" si="2092">IF($H424=U$9,MAX(I424-L423,0),0)*$AA424</f>
        <v>0</v>
      </c>
      <c r="V424" s="55">
        <f ca="1" t="shared" si="2092"/>
        <v>0</v>
      </c>
      <c r="W424" s="55">
        <f ca="1" t="shared" si="2092"/>
        <v>0</v>
      </c>
      <c r="Y424" s="1"/>
      <c r="AA424" s="119">
        <f ca="1" t="shared" si="16"/>
        <v>1</v>
      </c>
      <c r="AB424" s="36">
        <f ca="1" t="shared" si="17"/>
        <v>2</v>
      </c>
      <c r="AC424" s="118">
        <f ca="1" t="shared" si="18"/>
        <v>1</v>
      </c>
      <c r="AE424" s="1"/>
      <c r="AG424" s="133">
        <f ca="1">VLOOKUP(F424,'Data Sources'!$L$3:$N$6,3,0)</f>
        <v>5</v>
      </c>
      <c r="AH424" s="134">
        <f ca="1">VLOOKUP(F424,'Data Sources'!$L$3:$O$6,4,0)</f>
        <v>1.9</v>
      </c>
      <c r="AI424" s="135">
        <f ca="1" t="shared" si="1947"/>
        <v>3.1</v>
      </c>
      <c r="AK424" s="1"/>
      <c r="AU424" s="1"/>
      <c r="AZ424" s="153"/>
      <c r="BA424" s="29"/>
      <c r="BB424" s="1"/>
      <c r="BG424" s="153"/>
      <c r="BH424" s="29"/>
      <c r="BI424" s="1"/>
      <c r="BN424" s="153"/>
      <c r="BO424" s="29"/>
      <c r="BP424" s="1"/>
    </row>
    <row r="425" ht="14.25" customHeight="1" spans="1:68">
      <c r="A425" s="48">
        <f t="shared" si="21"/>
        <v>415</v>
      </c>
      <c r="B425" s="49">
        <f ca="1" t="shared" si="7"/>
        <v>0.780166642069023</v>
      </c>
      <c r="C425" s="49">
        <f ca="1">VLOOKUP(B425,'Data Sources'!$C:$E,3)</f>
        <v>2</v>
      </c>
      <c r="D425" s="59">
        <f ca="1" t="shared" si="8"/>
        <v>692</v>
      </c>
      <c r="E425" s="49">
        <f ca="1" t="shared" si="9"/>
        <v>0.327568322779295</v>
      </c>
      <c r="F425" s="49" t="str">
        <f ca="1">VLOOKUP(E425,'Data Sources'!$J$4:$O$6,3)</f>
        <v>Hot Coffee</v>
      </c>
      <c r="G425" s="49">
        <f ca="1">VLOOKUP(E425,'Data Sources'!$J$4:$O$6,4)</f>
        <v>2</v>
      </c>
      <c r="H425" s="54">
        <f ca="1" t="shared" si="10"/>
        <v>3</v>
      </c>
      <c r="I425" s="54">
        <f ca="1" t="shared" ref="I425:K425" si="2093">IF($H425=I$9,MAX(L424,$D425),L424)</f>
        <v>693</v>
      </c>
      <c r="J425" s="54">
        <f ca="1" t="shared" si="2093"/>
        <v>698</v>
      </c>
      <c r="K425" s="54">
        <f ca="1" t="shared" si="2093"/>
        <v>692</v>
      </c>
      <c r="L425" s="48">
        <f ca="1" t="shared" ref="L425:N425" si="2094">IF($H425=L$9,I425+$G425,L424)</f>
        <v>693</v>
      </c>
      <c r="M425" s="48">
        <f ca="1" t="shared" si="2094"/>
        <v>698</v>
      </c>
      <c r="N425" s="48">
        <f ca="1" t="shared" si="2094"/>
        <v>694</v>
      </c>
      <c r="O425" s="79">
        <f ca="1" t="shared" ref="O425:Q425" si="2095">+IF($H425=O$9,L425-$D425,0)</f>
        <v>0</v>
      </c>
      <c r="P425" s="79">
        <f ca="1" t="shared" si="2095"/>
        <v>0</v>
      </c>
      <c r="Q425" s="79">
        <f ca="1" t="shared" si="2095"/>
        <v>2</v>
      </c>
      <c r="R425" s="48">
        <f ca="1" t="shared" ref="R425:T425" si="2096">+IF($H425=R$9,MAX(0,L425-$D425),0)*$AA425</f>
        <v>0</v>
      </c>
      <c r="S425" s="48">
        <f ca="1" t="shared" si="2096"/>
        <v>0</v>
      </c>
      <c r="T425" s="48">
        <f ca="1" t="shared" si="2096"/>
        <v>2</v>
      </c>
      <c r="U425" s="48">
        <f ca="1" t="shared" ref="U425:W425" si="2097">IF($H425=U$9,MAX(I425-L424,0),0)*$AA425</f>
        <v>0</v>
      </c>
      <c r="V425" s="48">
        <f ca="1" t="shared" si="2097"/>
        <v>0</v>
      </c>
      <c r="W425" s="48">
        <f ca="1" t="shared" si="2097"/>
        <v>1</v>
      </c>
      <c r="Y425" s="1"/>
      <c r="AA425" s="119">
        <f ca="1" t="shared" si="16"/>
        <v>1</v>
      </c>
      <c r="AB425" s="36">
        <f ca="1" t="shared" si="17"/>
        <v>3</v>
      </c>
      <c r="AC425" s="118">
        <f ca="1" t="shared" si="18"/>
        <v>1</v>
      </c>
      <c r="AE425" s="1"/>
      <c r="AG425" s="133">
        <f ca="1">VLOOKUP(F425,'Data Sources'!$L$3:$N$6,3,0)</f>
        <v>4</v>
      </c>
      <c r="AH425" s="134">
        <f ca="1">VLOOKUP(F425,'Data Sources'!$L$3:$O$6,4,0)</f>
        <v>1.2</v>
      </c>
      <c r="AI425" s="135">
        <f ca="1" t="shared" si="1947"/>
        <v>2.8</v>
      </c>
      <c r="AK425" s="1"/>
      <c r="AU425" s="1"/>
      <c r="AZ425" s="153"/>
      <c r="BA425" s="29"/>
      <c r="BB425" s="1"/>
      <c r="BG425" s="153"/>
      <c r="BH425" s="29"/>
      <c r="BI425" s="1"/>
      <c r="BN425" s="153"/>
      <c r="BO425" s="29"/>
      <c r="BP425" s="1"/>
    </row>
    <row r="426" ht="14.25" customHeight="1" spans="1:68">
      <c r="A426" s="55">
        <f t="shared" si="21"/>
        <v>416</v>
      </c>
      <c r="B426" s="56">
        <f ca="1" t="shared" si="7"/>
        <v>0.289239697243873</v>
      </c>
      <c r="C426" s="56">
        <f ca="1">VLOOKUP(B426,'Data Sources'!$C:$E,3)</f>
        <v>1</v>
      </c>
      <c r="D426" s="57">
        <f ca="1" t="shared" si="8"/>
        <v>693</v>
      </c>
      <c r="E426" s="56">
        <f ca="1" t="shared" si="9"/>
        <v>0.171715316153765</v>
      </c>
      <c r="F426" s="56" t="str">
        <f ca="1">VLOOKUP(E426,'Data Sources'!$J$4:$O$6,3)</f>
        <v>Hot Coffee</v>
      </c>
      <c r="G426" s="56">
        <f ca="1">VLOOKUP(E426,'Data Sources'!$J$4:$O$6,4)</f>
        <v>2</v>
      </c>
      <c r="H426" s="58">
        <f ca="1" t="shared" si="10"/>
        <v>1</v>
      </c>
      <c r="I426" s="58">
        <f ca="1" t="shared" ref="I426:K426" si="2098">IF($H426=I$9,MAX(L425,$D426),L425)</f>
        <v>693</v>
      </c>
      <c r="J426" s="58">
        <f ca="1" t="shared" si="2098"/>
        <v>698</v>
      </c>
      <c r="K426" s="58">
        <f ca="1" t="shared" si="2098"/>
        <v>694</v>
      </c>
      <c r="L426" s="48">
        <f ca="1" t="shared" ref="L426:N426" si="2099">IF($H426=L$9,I426+$G426,L425)</f>
        <v>695</v>
      </c>
      <c r="M426" s="48">
        <f ca="1" t="shared" si="2099"/>
        <v>698</v>
      </c>
      <c r="N426" s="48">
        <f ca="1" t="shared" si="2099"/>
        <v>694</v>
      </c>
      <c r="O426" s="79">
        <f ca="1" t="shared" ref="O426:Q426" si="2100">+IF($H426=O$9,L426-$D426,0)</f>
        <v>2</v>
      </c>
      <c r="P426" s="79">
        <f ca="1" t="shared" si="2100"/>
        <v>0</v>
      </c>
      <c r="Q426" s="79">
        <f ca="1" t="shared" si="2100"/>
        <v>0</v>
      </c>
      <c r="R426" s="55">
        <f ca="1" t="shared" ref="R426:T426" si="2101">+IF($H426=R$9,MAX(0,L426-$D426),0)*$AA426</f>
        <v>2</v>
      </c>
      <c r="S426" s="55">
        <f ca="1" t="shared" si="2101"/>
        <v>0</v>
      </c>
      <c r="T426" s="55">
        <f ca="1" t="shared" si="2101"/>
        <v>0</v>
      </c>
      <c r="U426" s="55">
        <f ca="1" t="shared" ref="U426:W426" si="2102">IF($H426=U$9,MAX(I426-L425,0),0)*$AA426</f>
        <v>0</v>
      </c>
      <c r="V426" s="55">
        <f ca="1" t="shared" si="2102"/>
        <v>0</v>
      </c>
      <c r="W426" s="55">
        <f ca="1" t="shared" si="2102"/>
        <v>0</v>
      </c>
      <c r="Y426" s="1"/>
      <c r="AA426" s="119">
        <f ca="1" t="shared" si="16"/>
        <v>1</v>
      </c>
      <c r="AB426" s="36">
        <f ca="1" t="shared" si="17"/>
        <v>1</v>
      </c>
      <c r="AC426" s="118">
        <f ca="1" t="shared" si="18"/>
        <v>1</v>
      </c>
      <c r="AE426" s="1"/>
      <c r="AG426" s="133">
        <f ca="1">VLOOKUP(F426,'Data Sources'!$L$3:$N$6,3,0)</f>
        <v>4</v>
      </c>
      <c r="AH426" s="134">
        <f ca="1">VLOOKUP(F426,'Data Sources'!$L$3:$O$6,4,0)</f>
        <v>1.2</v>
      </c>
      <c r="AI426" s="135">
        <f ca="1" t="shared" si="1947"/>
        <v>2.8</v>
      </c>
      <c r="AK426" s="1"/>
      <c r="AU426" s="1"/>
      <c r="AZ426" s="153"/>
      <c r="BA426" s="29"/>
      <c r="BB426" s="1"/>
      <c r="BG426" s="153"/>
      <c r="BH426" s="29"/>
      <c r="BI426" s="1"/>
      <c r="BN426" s="153"/>
      <c r="BO426" s="29"/>
      <c r="BP426" s="1"/>
    </row>
    <row r="427" ht="14.25" customHeight="1" spans="1:68">
      <c r="A427" s="48">
        <f t="shared" si="21"/>
        <v>417</v>
      </c>
      <c r="B427" s="49">
        <f ca="1" t="shared" si="7"/>
        <v>0.337315937264918</v>
      </c>
      <c r="C427" s="49">
        <f ca="1">VLOOKUP(B427,'Data Sources'!$C:$E,3)</f>
        <v>1</v>
      </c>
      <c r="D427" s="59">
        <f ca="1" t="shared" si="8"/>
        <v>694</v>
      </c>
      <c r="E427" s="49">
        <f ca="1" t="shared" si="9"/>
        <v>0.626456640889987</v>
      </c>
      <c r="F427" s="49" t="str">
        <f ca="1">VLOOKUP(E427,'Data Sources'!$J$4:$O$6,3)</f>
        <v>Cold Coffee</v>
      </c>
      <c r="G427" s="49">
        <f ca="1">VLOOKUP(E427,'Data Sources'!$J$4:$O$6,4)</f>
        <v>5</v>
      </c>
      <c r="H427" s="54">
        <f ca="1" t="shared" si="10"/>
        <v>3</v>
      </c>
      <c r="I427" s="54">
        <f ca="1" t="shared" ref="I427:K427" si="2103">IF($H427=I$9,MAX(L426,$D427),L426)</f>
        <v>695</v>
      </c>
      <c r="J427" s="54">
        <f ca="1" t="shared" si="2103"/>
        <v>698</v>
      </c>
      <c r="K427" s="54">
        <f ca="1" t="shared" si="2103"/>
        <v>694</v>
      </c>
      <c r="L427" s="48">
        <f ca="1" t="shared" ref="L427:N427" si="2104">IF($H427=L$9,I427+$G427,L426)</f>
        <v>695</v>
      </c>
      <c r="M427" s="48">
        <f ca="1" t="shared" si="2104"/>
        <v>698</v>
      </c>
      <c r="N427" s="48">
        <f ca="1" t="shared" si="2104"/>
        <v>699</v>
      </c>
      <c r="O427" s="79">
        <f ca="1" t="shared" ref="O427:Q427" si="2105">+IF($H427=O$9,L427-$D427,0)</f>
        <v>0</v>
      </c>
      <c r="P427" s="79">
        <f ca="1" t="shared" si="2105"/>
        <v>0</v>
      </c>
      <c r="Q427" s="79">
        <f ca="1" t="shared" si="2105"/>
        <v>5</v>
      </c>
      <c r="R427" s="48">
        <f ca="1" t="shared" ref="R427:T427" si="2106">+IF($H427=R$9,MAX(0,L427-$D427),0)*$AA427</f>
        <v>0</v>
      </c>
      <c r="S427" s="48">
        <f ca="1" t="shared" si="2106"/>
        <v>0</v>
      </c>
      <c r="T427" s="48">
        <f ca="1" t="shared" si="2106"/>
        <v>5</v>
      </c>
      <c r="U427" s="48">
        <f ca="1" t="shared" ref="U427:W427" si="2107">IF($H427=U$9,MAX(I427-L426,0),0)*$AA427</f>
        <v>0</v>
      </c>
      <c r="V427" s="48">
        <f ca="1" t="shared" si="2107"/>
        <v>0</v>
      </c>
      <c r="W427" s="48">
        <f ca="1" t="shared" si="2107"/>
        <v>0</v>
      </c>
      <c r="Y427" s="1"/>
      <c r="AA427" s="119">
        <f ca="1" t="shared" si="16"/>
        <v>1</v>
      </c>
      <c r="AB427" s="36">
        <f ca="1" t="shared" si="17"/>
        <v>3</v>
      </c>
      <c r="AC427" s="118">
        <f ca="1" t="shared" si="18"/>
        <v>1</v>
      </c>
      <c r="AE427" s="1"/>
      <c r="AG427" s="133">
        <f ca="1">VLOOKUP(F427,'Data Sources'!$L$3:$N$6,3,0)</f>
        <v>4</v>
      </c>
      <c r="AH427" s="134">
        <f ca="1">VLOOKUP(F427,'Data Sources'!$L$3:$O$6,4,0)</f>
        <v>1</v>
      </c>
      <c r="AI427" s="135">
        <f ca="1" t="shared" si="1947"/>
        <v>3</v>
      </c>
      <c r="AK427" s="1"/>
      <c r="AU427" s="1"/>
      <c r="AZ427" s="153"/>
      <c r="BA427" s="29"/>
      <c r="BB427" s="1"/>
      <c r="BG427" s="153"/>
      <c r="BH427" s="29"/>
      <c r="BI427" s="1"/>
      <c r="BN427" s="153"/>
      <c r="BO427" s="29"/>
      <c r="BP427" s="1"/>
    </row>
    <row r="428" ht="14.25" customHeight="1" spans="1:68">
      <c r="A428" s="55">
        <f t="shared" si="21"/>
        <v>418</v>
      </c>
      <c r="B428" s="56">
        <f ca="1" t="shared" si="7"/>
        <v>0.442569278235458</v>
      </c>
      <c r="C428" s="56">
        <f ca="1">VLOOKUP(B428,'Data Sources'!$C:$E,3)</f>
        <v>1</v>
      </c>
      <c r="D428" s="57">
        <f ca="1" t="shared" si="8"/>
        <v>695</v>
      </c>
      <c r="E428" s="56">
        <f ca="1" t="shared" si="9"/>
        <v>0.836981280353791</v>
      </c>
      <c r="F428" s="56" t="str">
        <f ca="1">VLOOKUP(E428,'Data Sources'!$J$4:$O$6,3)</f>
        <v>Blended Drink</v>
      </c>
      <c r="G428" s="56">
        <f ca="1">VLOOKUP(E428,'Data Sources'!$J$4:$O$6,4)</f>
        <v>8</v>
      </c>
      <c r="H428" s="58">
        <f ca="1" t="shared" si="10"/>
        <v>1</v>
      </c>
      <c r="I428" s="58">
        <f ca="1" t="shared" ref="I428:K428" si="2108">IF($H428=I$9,MAX(L427,$D428),L427)</f>
        <v>695</v>
      </c>
      <c r="J428" s="58">
        <f ca="1" t="shared" si="2108"/>
        <v>698</v>
      </c>
      <c r="K428" s="58">
        <f ca="1" t="shared" si="2108"/>
        <v>699</v>
      </c>
      <c r="L428" s="48">
        <f ca="1" t="shared" ref="L428:N428" si="2109">IF($H428=L$9,I428+$G428,L427)</f>
        <v>703</v>
      </c>
      <c r="M428" s="48">
        <f ca="1" t="shared" si="2109"/>
        <v>698</v>
      </c>
      <c r="N428" s="48">
        <f ca="1" t="shared" si="2109"/>
        <v>699</v>
      </c>
      <c r="O428" s="79">
        <f ca="1" t="shared" ref="O428:Q428" si="2110">+IF($H428=O$9,L428-$D428,0)</f>
        <v>8</v>
      </c>
      <c r="P428" s="79">
        <f ca="1" t="shared" si="2110"/>
        <v>0</v>
      </c>
      <c r="Q428" s="79">
        <f ca="1" t="shared" si="2110"/>
        <v>0</v>
      </c>
      <c r="R428" s="55">
        <f ca="1" t="shared" ref="R428:T428" si="2111">+IF($H428=R$9,MAX(0,L428-$D428),0)*$AA428</f>
        <v>8</v>
      </c>
      <c r="S428" s="55">
        <f ca="1" t="shared" si="2111"/>
        <v>0</v>
      </c>
      <c r="T428" s="55">
        <f ca="1" t="shared" si="2111"/>
        <v>0</v>
      </c>
      <c r="U428" s="55">
        <f ca="1" t="shared" ref="U428:W428" si="2112">IF($H428=U$9,MAX(I428-L427,0),0)*$AA428</f>
        <v>0</v>
      </c>
      <c r="V428" s="55">
        <f ca="1" t="shared" si="2112"/>
        <v>0</v>
      </c>
      <c r="W428" s="55">
        <f ca="1" t="shared" si="2112"/>
        <v>0</v>
      </c>
      <c r="Y428" s="1"/>
      <c r="AA428" s="119">
        <f ca="1" t="shared" si="16"/>
        <v>1</v>
      </c>
      <c r="AB428" s="36">
        <f ca="1" t="shared" si="17"/>
        <v>1</v>
      </c>
      <c r="AC428" s="118">
        <f ca="1" t="shared" si="18"/>
        <v>1</v>
      </c>
      <c r="AE428" s="1"/>
      <c r="AG428" s="133">
        <f ca="1">VLOOKUP(F428,'Data Sources'!$L$3:$N$6,3,0)</f>
        <v>5</v>
      </c>
      <c r="AH428" s="134">
        <f ca="1">VLOOKUP(F428,'Data Sources'!$L$3:$O$6,4,0)</f>
        <v>1.9</v>
      </c>
      <c r="AI428" s="135">
        <f ca="1" t="shared" si="1947"/>
        <v>3.1</v>
      </c>
      <c r="AK428" s="1"/>
      <c r="AU428" s="1"/>
      <c r="AZ428" s="153"/>
      <c r="BA428" s="29"/>
      <c r="BB428" s="1"/>
      <c r="BG428" s="153"/>
      <c r="BH428" s="29"/>
      <c r="BI428" s="1"/>
      <c r="BN428" s="153"/>
      <c r="BO428" s="29"/>
      <c r="BP428" s="1"/>
    </row>
    <row r="429" ht="14.25" customHeight="1" spans="1:68">
      <c r="A429" s="48">
        <f t="shared" si="21"/>
        <v>419</v>
      </c>
      <c r="B429" s="49">
        <f ca="1" t="shared" si="7"/>
        <v>0.291090838220737</v>
      </c>
      <c r="C429" s="49">
        <f ca="1">VLOOKUP(B429,'Data Sources'!$C:$E,3)</f>
        <v>1</v>
      </c>
      <c r="D429" s="59">
        <f ca="1" t="shared" si="8"/>
        <v>696</v>
      </c>
      <c r="E429" s="49">
        <f ca="1" t="shared" si="9"/>
        <v>0.43722314172428</v>
      </c>
      <c r="F429" s="49" t="str">
        <f ca="1">VLOOKUP(E429,'Data Sources'!$J$4:$O$6,3)</f>
        <v>Hot Coffee</v>
      </c>
      <c r="G429" s="49">
        <f ca="1">VLOOKUP(E429,'Data Sources'!$J$4:$O$6,4)</f>
        <v>2</v>
      </c>
      <c r="H429" s="54">
        <f ca="1" t="shared" si="10"/>
        <v>2</v>
      </c>
      <c r="I429" s="54">
        <f ca="1" t="shared" ref="I429:K429" si="2113">IF($H429=I$9,MAX(L428,$D429),L428)</f>
        <v>703</v>
      </c>
      <c r="J429" s="54">
        <f ca="1" t="shared" si="2113"/>
        <v>698</v>
      </c>
      <c r="K429" s="54">
        <f ca="1" t="shared" si="2113"/>
        <v>699</v>
      </c>
      <c r="L429" s="48">
        <f ca="1" t="shared" ref="L429:N429" si="2114">IF($H429=L$9,I429+$G429,L428)</f>
        <v>703</v>
      </c>
      <c r="M429" s="48">
        <f ca="1" t="shared" si="2114"/>
        <v>700</v>
      </c>
      <c r="N429" s="48">
        <f ca="1" t="shared" si="2114"/>
        <v>699</v>
      </c>
      <c r="O429" s="79">
        <f ca="1" t="shared" ref="O429:Q429" si="2115">+IF($H429=O$9,L429-$D429,0)</f>
        <v>0</v>
      </c>
      <c r="P429" s="79">
        <f ca="1" t="shared" si="2115"/>
        <v>4</v>
      </c>
      <c r="Q429" s="79">
        <f ca="1" t="shared" si="2115"/>
        <v>0</v>
      </c>
      <c r="R429" s="48">
        <f ca="1" t="shared" ref="R429:T429" si="2116">+IF($H429=R$9,MAX(0,L429-$D429),0)*$AA429</f>
        <v>0</v>
      </c>
      <c r="S429" s="48">
        <f ca="1" t="shared" si="2116"/>
        <v>4</v>
      </c>
      <c r="T429" s="48">
        <f ca="1" t="shared" si="2116"/>
        <v>0</v>
      </c>
      <c r="U429" s="48">
        <f ca="1" t="shared" ref="U429:W429" si="2117">IF($H429=U$9,MAX(I429-L428,0),0)*$AA429</f>
        <v>0</v>
      </c>
      <c r="V429" s="48">
        <f ca="1" t="shared" si="2117"/>
        <v>0</v>
      </c>
      <c r="W429" s="48">
        <f ca="1" t="shared" si="2117"/>
        <v>0</v>
      </c>
      <c r="Y429" s="1"/>
      <c r="AA429" s="119">
        <f ca="1" t="shared" si="16"/>
        <v>1</v>
      </c>
      <c r="AB429" s="36">
        <f ca="1" t="shared" si="17"/>
        <v>2</v>
      </c>
      <c r="AC429" s="118">
        <f ca="1" t="shared" si="18"/>
        <v>1</v>
      </c>
      <c r="AE429" s="1"/>
      <c r="AG429" s="133">
        <f ca="1">VLOOKUP(F429,'Data Sources'!$L$3:$N$6,3,0)</f>
        <v>4</v>
      </c>
      <c r="AH429" s="134">
        <f ca="1">VLOOKUP(F429,'Data Sources'!$L$3:$O$6,4,0)</f>
        <v>1.2</v>
      </c>
      <c r="AI429" s="135">
        <f ca="1" t="shared" si="1947"/>
        <v>2.8</v>
      </c>
      <c r="AK429" s="1"/>
      <c r="AU429" s="1"/>
      <c r="AZ429" s="153"/>
      <c r="BA429" s="29"/>
      <c r="BB429" s="1"/>
      <c r="BG429" s="153"/>
      <c r="BH429" s="29"/>
      <c r="BI429" s="1"/>
      <c r="BN429" s="153"/>
      <c r="BO429" s="29"/>
      <c r="BP429" s="1"/>
    </row>
    <row r="430" ht="14.25" customHeight="1" spans="1:68">
      <c r="A430" s="55">
        <f t="shared" si="21"/>
        <v>420</v>
      </c>
      <c r="B430" s="56">
        <f ca="1" t="shared" si="7"/>
        <v>0.734512259259205</v>
      </c>
      <c r="C430" s="56">
        <f ca="1">VLOOKUP(B430,'Data Sources'!$C:$E,3)</f>
        <v>2</v>
      </c>
      <c r="D430" s="57">
        <f ca="1" t="shared" si="8"/>
        <v>698</v>
      </c>
      <c r="E430" s="56">
        <f ca="1" t="shared" si="9"/>
        <v>0.103383617157635</v>
      </c>
      <c r="F430" s="56" t="str">
        <f ca="1">VLOOKUP(E430,'Data Sources'!$J$4:$O$6,3)</f>
        <v>Hot Coffee</v>
      </c>
      <c r="G430" s="56">
        <f ca="1">VLOOKUP(E430,'Data Sources'!$J$4:$O$6,4)</f>
        <v>2</v>
      </c>
      <c r="H430" s="58">
        <f ca="1" t="shared" si="10"/>
        <v>3</v>
      </c>
      <c r="I430" s="58">
        <f ca="1" t="shared" ref="I430:K430" si="2118">IF($H430=I$9,MAX(L429,$D430),L429)</f>
        <v>703</v>
      </c>
      <c r="J430" s="58">
        <f ca="1" t="shared" si="2118"/>
        <v>700</v>
      </c>
      <c r="K430" s="58">
        <f ca="1" t="shared" si="2118"/>
        <v>699</v>
      </c>
      <c r="L430" s="48">
        <f ca="1" t="shared" ref="L430:N430" si="2119">IF($H430=L$9,I430+$G430,L429)</f>
        <v>703</v>
      </c>
      <c r="M430" s="48">
        <f ca="1" t="shared" si="2119"/>
        <v>700</v>
      </c>
      <c r="N430" s="48">
        <f ca="1" t="shared" si="2119"/>
        <v>701</v>
      </c>
      <c r="O430" s="79">
        <f ca="1" t="shared" ref="O430:Q430" si="2120">+IF($H430=O$9,L430-$D430,0)</f>
        <v>0</v>
      </c>
      <c r="P430" s="79">
        <f ca="1" t="shared" si="2120"/>
        <v>0</v>
      </c>
      <c r="Q430" s="79">
        <f ca="1" t="shared" si="2120"/>
        <v>3</v>
      </c>
      <c r="R430" s="55">
        <f ca="1" t="shared" ref="R430:T430" si="2121">+IF($H430=R$9,MAX(0,L430-$D430),0)*$AA430</f>
        <v>0</v>
      </c>
      <c r="S430" s="55">
        <f ca="1" t="shared" si="2121"/>
        <v>0</v>
      </c>
      <c r="T430" s="55">
        <f ca="1" t="shared" si="2121"/>
        <v>3</v>
      </c>
      <c r="U430" s="55">
        <f ca="1" t="shared" ref="U430:W430" si="2122">IF($H430=U$9,MAX(I430-L429,0),0)*$AA430</f>
        <v>0</v>
      </c>
      <c r="V430" s="55">
        <f ca="1" t="shared" si="2122"/>
        <v>0</v>
      </c>
      <c r="W430" s="55">
        <f ca="1" t="shared" si="2122"/>
        <v>0</v>
      </c>
      <c r="Y430" s="1"/>
      <c r="AA430" s="119">
        <f ca="1" t="shared" si="16"/>
        <v>1</v>
      </c>
      <c r="AB430" s="36">
        <f ca="1" t="shared" si="17"/>
        <v>3</v>
      </c>
      <c r="AC430" s="118">
        <f ca="1" t="shared" si="18"/>
        <v>1</v>
      </c>
      <c r="AE430" s="1"/>
      <c r="AG430" s="133">
        <f ca="1">VLOOKUP(F430,'Data Sources'!$L$3:$N$6,3,0)</f>
        <v>4</v>
      </c>
      <c r="AH430" s="134">
        <f ca="1">VLOOKUP(F430,'Data Sources'!$L$3:$O$6,4,0)</f>
        <v>1.2</v>
      </c>
      <c r="AI430" s="135">
        <f ca="1" t="shared" si="1947"/>
        <v>2.8</v>
      </c>
      <c r="AK430" s="1"/>
      <c r="AU430" s="1"/>
      <c r="AZ430" s="153"/>
      <c r="BA430" s="29"/>
      <c r="BB430" s="1"/>
      <c r="BG430" s="153"/>
      <c r="BH430" s="29"/>
      <c r="BI430" s="1"/>
      <c r="BN430" s="153"/>
      <c r="BO430" s="29"/>
      <c r="BP430" s="1"/>
    </row>
    <row r="431" ht="14.25" customHeight="1" spans="1:68">
      <c r="A431" s="48">
        <f t="shared" si="21"/>
        <v>421</v>
      </c>
      <c r="B431" s="49">
        <f ca="1" t="shared" si="7"/>
        <v>0.202854868133822</v>
      </c>
      <c r="C431" s="49">
        <f ca="1">VLOOKUP(B431,'Data Sources'!$C:$E,3)</f>
        <v>1</v>
      </c>
      <c r="D431" s="59">
        <f ca="1" t="shared" si="8"/>
        <v>699</v>
      </c>
      <c r="E431" s="49">
        <f ca="1" t="shared" si="9"/>
        <v>0.578479781379766</v>
      </c>
      <c r="F431" s="49" t="str">
        <f ca="1">VLOOKUP(E431,'Data Sources'!$J$4:$O$6,3)</f>
        <v>Cold Coffee</v>
      </c>
      <c r="G431" s="49">
        <f ca="1">VLOOKUP(E431,'Data Sources'!$J$4:$O$6,4)</f>
        <v>5</v>
      </c>
      <c r="H431" s="54">
        <f ca="1" t="shared" si="10"/>
        <v>2</v>
      </c>
      <c r="I431" s="54">
        <f ca="1" t="shared" ref="I431:K431" si="2123">IF($H431=I$9,MAX(L430,$D431),L430)</f>
        <v>703</v>
      </c>
      <c r="J431" s="54">
        <f ca="1" t="shared" si="2123"/>
        <v>700</v>
      </c>
      <c r="K431" s="54">
        <f ca="1" t="shared" si="2123"/>
        <v>701</v>
      </c>
      <c r="L431" s="48">
        <f ca="1" t="shared" ref="L431:N431" si="2124">IF($H431=L$9,I431+$G431,L430)</f>
        <v>703</v>
      </c>
      <c r="M431" s="48">
        <f ca="1" t="shared" si="2124"/>
        <v>705</v>
      </c>
      <c r="N431" s="48">
        <f ca="1" t="shared" si="2124"/>
        <v>701</v>
      </c>
      <c r="O431" s="79">
        <f ca="1" t="shared" ref="O431:Q431" si="2125">+IF($H431=O$9,L431-$D431,0)</f>
        <v>0</v>
      </c>
      <c r="P431" s="79">
        <f ca="1" t="shared" si="2125"/>
        <v>6</v>
      </c>
      <c r="Q431" s="79">
        <f ca="1" t="shared" si="2125"/>
        <v>0</v>
      </c>
      <c r="R431" s="48">
        <f ca="1" t="shared" ref="R431:T431" si="2126">+IF($H431=R$9,MAX(0,L431-$D431),0)*$AA431</f>
        <v>0</v>
      </c>
      <c r="S431" s="48">
        <f ca="1" t="shared" si="2126"/>
        <v>6</v>
      </c>
      <c r="T431" s="48">
        <f ca="1" t="shared" si="2126"/>
        <v>0</v>
      </c>
      <c r="U431" s="48">
        <f ca="1" t="shared" ref="U431:W431" si="2127">IF($H431=U$9,MAX(I431-L430,0),0)*$AA431</f>
        <v>0</v>
      </c>
      <c r="V431" s="48">
        <f ca="1" t="shared" si="2127"/>
        <v>0</v>
      </c>
      <c r="W431" s="48">
        <f ca="1" t="shared" si="2127"/>
        <v>0</v>
      </c>
      <c r="Y431" s="1"/>
      <c r="AA431" s="119">
        <f ca="1" t="shared" si="16"/>
        <v>1</v>
      </c>
      <c r="AB431" s="36">
        <f ca="1" t="shared" si="17"/>
        <v>2</v>
      </c>
      <c r="AC431" s="118">
        <f ca="1" t="shared" si="18"/>
        <v>1</v>
      </c>
      <c r="AE431" s="1"/>
      <c r="AG431" s="133">
        <f ca="1">VLOOKUP(F431,'Data Sources'!$L$3:$N$6,3,0)</f>
        <v>4</v>
      </c>
      <c r="AH431" s="134">
        <f ca="1">VLOOKUP(F431,'Data Sources'!$L$3:$O$6,4,0)</f>
        <v>1</v>
      </c>
      <c r="AI431" s="135">
        <f ca="1" t="shared" si="1947"/>
        <v>3</v>
      </c>
      <c r="AK431" s="1"/>
      <c r="AU431" s="1"/>
      <c r="AZ431" s="153"/>
      <c r="BA431" s="29"/>
      <c r="BB431" s="1"/>
      <c r="BG431" s="153"/>
      <c r="BH431" s="29"/>
      <c r="BI431" s="1"/>
      <c r="BN431" s="153"/>
      <c r="BO431" s="29"/>
      <c r="BP431" s="1"/>
    </row>
    <row r="432" ht="14.25" customHeight="1" spans="1:68">
      <c r="A432" s="55">
        <f t="shared" si="21"/>
        <v>422</v>
      </c>
      <c r="B432" s="56">
        <f ca="1" t="shared" si="7"/>
        <v>0.316910688929994</v>
      </c>
      <c r="C432" s="56">
        <f ca="1">VLOOKUP(B432,'Data Sources'!$C:$E,3)</f>
        <v>1</v>
      </c>
      <c r="D432" s="57">
        <f ca="1" t="shared" si="8"/>
        <v>700</v>
      </c>
      <c r="E432" s="56">
        <f ca="1" t="shared" si="9"/>
        <v>0.504136587600108</v>
      </c>
      <c r="F432" s="56" t="str">
        <f ca="1">VLOOKUP(E432,'Data Sources'!$J$4:$O$6,3)</f>
        <v>Cold Coffee</v>
      </c>
      <c r="G432" s="56">
        <f ca="1">VLOOKUP(E432,'Data Sources'!$J$4:$O$6,4)</f>
        <v>5</v>
      </c>
      <c r="H432" s="58">
        <f ca="1" t="shared" si="10"/>
        <v>3</v>
      </c>
      <c r="I432" s="58">
        <f ca="1" t="shared" ref="I432:K432" si="2128">IF($H432=I$9,MAX(L431,$D432),L431)</f>
        <v>703</v>
      </c>
      <c r="J432" s="58">
        <f ca="1" t="shared" si="2128"/>
        <v>705</v>
      </c>
      <c r="K432" s="58">
        <f ca="1" t="shared" si="2128"/>
        <v>701</v>
      </c>
      <c r="L432" s="48">
        <f ca="1" t="shared" ref="L432:N432" si="2129">IF($H432=L$9,I432+$G432,L431)</f>
        <v>703</v>
      </c>
      <c r="M432" s="48">
        <f ca="1" t="shared" si="2129"/>
        <v>705</v>
      </c>
      <c r="N432" s="48">
        <f ca="1" t="shared" si="2129"/>
        <v>706</v>
      </c>
      <c r="O432" s="79">
        <f ca="1" t="shared" ref="O432:Q432" si="2130">+IF($H432=O$9,L432-$D432,0)</f>
        <v>0</v>
      </c>
      <c r="P432" s="79">
        <f ca="1" t="shared" si="2130"/>
        <v>0</v>
      </c>
      <c r="Q432" s="79">
        <f ca="1" t="shared" si="2130"/>
        <v>6</v>
      </c>
      <c r="R432" s="55">
        <f ca="1" t="shared" ref="R432:T432" si="2131">+IF($H432=R$9,MAX(0,L432-$D432),0)*$AA432</f>
        <v>0</v>
      </c>
      <c r="S432" s="55">
        <f ca="1" t="shared" si="2131"/>
        <v>0</v>
      </c>
      <c r="T432" s="55">
        <f ca="1" t="shared" si="2131"/>
        <v>6</v>
      </c>
      <c r="U432" s="55">
        <f ca="1" t="shared" ref="U432:W432" si="2132">IF($H432=U$9,MAX(I432-L431,0),0)*$AA432</f>
        <v>0</v>
      </c>
      <c r="V432" s="55">
        <f ca="1" t="shared" si="2132"/>
        <v>0</v>
      </c>
      <c r="W432" s="55">
        <f ca="1" t="shared" si="2132"/>
        <v>0</v>
      </c>
      <c r="Y432" s="1"/>
      <c r="AA432" s="119">
        <f ca="1" t="shared" si="16"/>
        <v>1</v>
      </c>
      <c r="AB432" s="36">
        <f ca="1" t="shared" si="17"/>
        <v>3</v>
      </c>
      <c r="AC432" s="118">
        <f ca="1" t="shared" si="18"/>
        <v>1</v>
      </c>
      <c r="AE432" s="1"/>
      <c r="AG432" s="133">
        <f ca="1">VLOOKUP(F432,'Data Sources'!$L$3:$N$6,3,0)</f>
        <v>4</v>
      </c>
      <c r="AH432" s="134">
        <f ca="1">VLOOKUP(F432,'Data Sources'!$L$3:$O$6,4,0)</f>
        <v>1</v>
      </c>
      <c r="AI432" s="135">
        <f ca="1" t="shared" si="1947"/>
        <v>3</v>
      </c>
      <c r="AK432" s="1"/>
      <c r="AU432" s="1"/>
      <c r="AZ432" s="153"/>
      <c r="BA432" s="29"/>
      <c r="BB432" s="1"/>
      <c r="BG432" s="153"/>
      <c r="BH432" s="29"/>
      <c r="BI432" s="1"/>
      <c r="BN432" s="153"/>
      <c r="BO432" s="29"/>
      <c r="BP432" s="1"/>
    </row>
    <row r="433" ht="14.25" customHeight="1" spans="1:68">
      <c r="A433" s="48">
        <f t="shared" si="21"/>
        <v>423</v>
      </c>
      <c r="B433" s="49">
        <f ca="1" t="shared" si="7"/>
        <v>0.819113695651348</v>
      </c>
      <c r="C433" s="49">
        <f ca="1">VLOOKUP(B433,'Data Sources'!$C:$E,3)</f>
        <v>2</v>
      </c>
      <c r="D433" s="59">
        <f ca="1" t="shared" si="8"/>
        <v>702</v>
      </c>
      <c r="E433" s="49">
        <f ca="1" t="shared" si="9"/>
        <v>0.973555228687847</v>
      </c>
      <c r="F433" s="49" t="str">
        <f ca="1">VLOOKUP(E433,'Data Sources'!$J$4:$O$6,3)</f>
        <v>Blended Drink</v>
      </c>
      <c r="G433" s="49">
        <f ca="1">VLOOKUP(E433,'Data Sources'!$J$4:$O$6,4)</f>
        <v>8</v>
      </c>
      <c r="H433" s="54">
        <f ca="1" t="shared" si="10"/>
        <v>1</v>
      </c>
      <c r="I433" s="54">
        <f ca="1" t="shared" ref="I433:K433" si="2133">IF($H433=I$9,MAX(L432,$D433),L432)</f>
        <v>703</v>
      </c>
      <c r="J433" s="54">
        <f ca="1" t="shared" si="2133"/>
        <v>705</v>
      </c>
      <c r="K433" s="54">
        <f ca="1" t="shared" si="2133"/>
        <v>706</v>
      </c>
      <c r="L433" s="48">
        <f ca="1" t="shared" ref="L433:N433" si="2134">IF($H433=L$9,I433+$G433,L432)</f>
        <v>711</v>
      </c>
      <c r="M433" s="48">
        <f ca="1" t="shared" si="2134"/>
        <v>705</v>
      </c>
      <c r="N433" s="48">
        <f ca="1" t="shared" si="2134"/>
        <v>706</v>
      </c>
      <c r="O433" s="79">
        <f ca="1" t="shared" ref="O433:Q433" si="2135">+IF($H433=O$9,L433-$D433,0)</f>
        <v>9</v>
      </c>
      <c r="P433" s="79">
        <f ca="1" t="shared" si="2135"/>
        <v>0</v>
      </c>
      <c r="Q433" s="79">
        <f ca="1" t="shared" si="2135"/>
        <v>0</v>
      </c>
      <c r="R433" s="48">
        <f ca="1" t="shared" ref="R433:T433" si="2136">+IF($H433=R$9,MAX(0,L433-$D433),0)*$AA433</f>
        <v>9</v>
      </c>
      <c r="S433" s="48">
        <f ca="1" t="shared" si="2136"/>
        <v>0</v>
      </c>
      <c r="T433" s="48">
        <f ca="1" t="shared" si="2136"/>
        <v>0</v>
      </c>
      <c r="U433" s="48">
        <f ca="1" t="shared" ref="U433:W433" si="2137">IF($H433=U$9,MAX(I433-L432,0),0)*$AA433</f>
        <v>0</v>
      </c>
      <c r="V433" s="48">
        <f ca="1" t="shared" si="2137"/>
        <v>0</v>
      </c>
      <c r="W433" s="48">
        <f ca="1" t="shared" si="2137"/>
        <v>0</v>
      </c>
      <c r="Y433" s="1"/>
      <c r="AA433" s="119">
        <f ca="1" t="shared" si="16"/>
        <v>1</v>
      </c>
      <c r="AB433" s="36">
        <f ca="1" t="shared" si="17"/>
        <v>1</v>
      </c>
      <c r="AC433" s="118">
        <f ca="1" t="shared" si="18"/>
        <v>1</v>
      </c>
      <c r="AE433" s="1"/>
      <c r="AG433" s="133">
        <f ca="1">VLOOKUP(F433,'Data Sources'!$L$3:$N$6,3,0)</f>
        <v>5</v>
      </c>
      <c r="AH433" s="134">
        <f ca="1">VLOOKUP(F433,'Data Sources'!$L$3:$O$6,4,0)</f>
        <v>1.9</v>
      </c>
      <c r="AI433" s="135">
        <f ca="1" t="shared" si="1947"/>
        <v>3.1</v>
      </c>
      <c r="AK433" s="1"/>
      <c r="AU433" s="1"/>
      <c r="AZ433" s="153"/>
      <c r="BA433" s="29"/>
      <c r="BB433" s="1"/>
      <c r="BG433" s="153"/>
      <c r="BH433" s="29"/>
      <c r="BI433" s="1"/>
      <c r="BN433" s="153"/>
      <c r="BO433" s="29"/>
      <c r="BP433" s="1"/>
    </row>
    <row r="434" ht="14.25" customHeight="1" spans="1:68">
      <c r="A434" s="55">
        <f t="shared" si="21"/>
        <v>424</v>
      </c>
      <c r="B434" s="56">
        <f ca="1" t="shared" si="7"/>
        <v>0.98262814442472</v>
      </c>
      <c r="C434" s="56">
        <f ca="1">VLOOKUP(B434,'Data Sources'!$C:$E,3)</f>
        <v>4</v>
      </c>
      <c r="D434" s="57">
        <f ca="1" t="shared" si="8"/>
        <v>706</v>
      </c>
      <c r="E434" s="56">
        <f ca="1" t="shared" si="9"/>
        <v>0.746741684065896</v>
      </c>
      <c r="F434" s="56" t="str">
        <f ca="1">VLOOKUP(E434,'Data Sources'!$J$4:$O$6,3)</f>
        <v>Blended Drink</v>
      </c>
      <c r="G434" s="56">
        <f ca="1">VLOOKUP(E434,'Data Sources'!$J$4:$O$6,4)</f>
        <v>8</v>
      </c>
      <c r="H434" s="58">
        <f ca="1" t="shared" si="10"/>
        <v>2</v>
      </c>
      <c r="I434" s="58">
        <f ca="1" t="shared" ref="I434:K434" si="2138">IF($H434=I$9,MAX(L433,$D434),L433)</f>
        <v>711</v>
      </c>
      <c r="J434" s="58">
        <f ca="1" t="shared" si="2138"/>
        <v>706</v>
      </c>
      <c r="K434" s="58">
        <f ca="1" t="shared" si="2138"/>
        <v>706</v>
      </c>
      <c r="L434" s="48">
        <f ca="1" t="shared" ref="L434:N434" si="2139">IF($H434=L$9,I434+$G434,L433)</f>
        <v>711</v>
      </c>
      <c r="M434" s="48">
        <f ca="1" t="shared" si="2139"/>
        <v>714</v>
      </c>
      <c r="N434" s="48">
        <f ca="1" t="shared" si="2139"/>
        <v>706</v>
      </c>
      <c r="O434" s="79">
        <f ca="1" t="shared" ref="O434:Q434" si="2140">+IF($H434=O$9,L434-$D434,0)</f>
        <v>0</v>
      </c>
      <c r="P434" s="79">
        <f ca="1" t="shared" si="2140"/>
        <v>8</v>
      </c>
      <c r="Q434" s="79">
        <f ca="1" t="shared" si="2140"/>
        <v>0</v>
      </c>
      <c r="R434" s="55">
        <f ca="1" t="shared" ref="R434:T434" si="2141">+IF($H434=R$9,MAX(0,L434-$D434),0)*$AA434</f>
        <v>0</v>
      </c>
      <c r="S434" s="55">
        <f ca="1" t="shared" si="2141"/>
        <v>8</v>
      </c>
      <c r="T434" s="55">
        <f ca="1" t="shared" si="2141"/>
        <v>0</v>
      </c>
      <c r="U434" s="55">
        <f ca="1" t="shared" ref="U434:W434" si="2142">IF($H434=U$9,MAX(I434-L433,0),0)*$AA434</f>
        <v>0</v>
      </c>
      <c r="V434" s="55">
        <f ca="1" t="shared" si="2142"/>
        <v>1</v>
      </c>
      <c r="W434" s="55">
        <f ca="1" t="shared" si="2142"/>
        <v>0</v>
      </c>
      <c r="Y434" s="1"/>
      <c r="AA434" s="119">
        <f ca="1" t="shared" si="16"/>
        <v>1</v>
      </c>
      <c r="AB434" s="36">
        <f ca="1" t="shared" si="17"/>
        <v>2</v>
      </c>
      <c r="AC434" s="118">
        <f ca="1" t="shared" si="18"/>
        <v>1</v>
      </c>
      <c r="AE434" s="1"/>
      <c r="AG434" s="133">
        <f ca="1">VLOOKUP(F434,'Data Sources'!$L$3:$N$6,3,0)</f>
        <v>5</v>
      </c>
      <c r="AH434" s="134">
        <f ca="1">VLOOKUP(F434,'Data Sources'!$L$3:$O$6,4,0)</f>
        <v>1.9</v>
      </c>
      <c r="AI434" s="135">
        <f ca="1" t="shared" si="1947"/>
        <v>3.1</v>
      </c>
      <c r="AK434" s="1"/>
      <c r="AU434" s="1"/>
      <c r="AZ434" s="153"/>
      <c r="BA434" s="29"/>
      <c r="BB434" s="1"/>
      <c r="BG434" s="153"/>
      <c r="BH434" s="29"/>
      <c r="BI434" s="1"/>
      <c r="BN434" s="153"/>
      <c r="BO434" s="29"/>
      <c r="BP434" s="1"/>
    </row>
    <row r="435" ht="14.25" customHeight="1" spans="1:68">
      <c r="A435" s="48">
        <f t="shared" si="21"/>
        <v>425</v>
      </c>
      <c r="B435" s="49">
        <f ca="1" t="shared" si="7"/>
        <v>0.146249002991543</v>
      </c>
      <c r="C435" s="49">
        <f ca="1">VLOOKUP(B435,'Data Sources'!$C:$E,3)</f>
        <v>1</v>
      </c>
      <c r="D435" s="59">
        <f ca="1" t="shared" si="8"/>
        <v>707</v>
      </c>
      <c r="E435" s="49">
        <f ca="1" t="shared" si="9"/>
        <v>0.0781129099598854</v>
      </c>
      <c r="F435" s="49" t="str">
        <f ca="1">VLOOKUP(E435,'Data Sources'!$J$4:$O$6,3)</f>
        <v>Hot Coffee</v>
      </c>
      <c r="G435" s="49">
        <f ca="1">VLOOKUP(E435,'Data Sources'!$J$4:$O$6,4)</f>
        <v>2</v>
      </c>
      <c r="H435" s="54">
        <f ca="1" t="shared" si="10"/>
        <v>3</v>
      </c>
      <c r="I435" s="54">
        <f ca="1" t="shared" ref="I435:K435" si="2143">IF($H435=I$9,MAX(L434,$D435),L434)</f>
        <v>711</v>
      </c>
      <c r="J435" s="54">
        <f ca="1" t="shared" si="2143"/>
        <v>714</v>
      </c>
      <c r="K435" s="54">
        <f ca="1" t="shared" si="2143"/>
        <v>707</v>
      </c>
      <c r="L435" s="48">
        <f ca="1" t="shared" ref="L435:N435" si="2144">IF($H435=L$9,I435+$G435,L434)</f>
        <v>711</v>
      </c>
      <c r="M435" s="48">
        <f ca="1" t="shared" si="2144"/>
        <v>714</v>
      </c>
      <c r="N435" s="48">
        <f ca="1" t="shared" si="2144"/>
        <v>709</v>
      </c>
      <c r="O435" s="79">
        <f ca="1" t="shared" ref="O435:Q435" si="2145">+IF($H435=O$9,L435-$D435,0)</f>
        <v>0</v>
      </c>
      <c r="P435" s="79">
        <f ca="1" t="shared" si="2145"/>
        <v>0</v>
      </c>
      <c r="Q435" s="79">
        <f ca="1" t="shared" si="2145"/>
        <v>2</v>
      </c>
      <c r="R435" s="48">
        <f ca="1" t="shared" ref="R435:T435" si="2146">+IF($H435=R$9,MAX(0,L435-$D435),0)*$AA435</f>
        <v>0</v>
      </c>
      <c r="S435" s="48">
        <f ca="1" t="shared" si="2146"/>
        <v>0</v>
      </c>
      <c r="T435" s="48">
        <f ca="1" t="shared" si="2146"/>
        <v>2</v>
      </c>
      <c r="U435" s="48">
        <f ca="1" t="shared" ref="U435:W435" si="2147">IF($H435=U$9,MAX(I435-L434,0),0)*$AA435</f>
        <v>0</v>
      </c>
      <c r="V435" s="48">
        <f ca="1" t="shared" si="2147"/>
        <v>0</v>
      </c>
      <c r="W435" s="48">
        <f ca="1" t="shared" si="2147"/>
        <v>1</v>
      </c>
      <c r="Y435" s="1"/>
      <c r="AA435" s="119">
        <f ca="1" t="shared" si="16"/>
        <v>1</v>
      </c>
      <c r="AB435" s="36">
        <f ca="1" t="shared" si="17"/>
        <v>3</v>
      </c>
      <c r="AC435" s="118">
        <f ca="1" t="shared" si="18"/>
        <v>1</v>
      </c>
      <c r="AE435" s="1"/>
      <c r="AG435" s="133">
        <f ca="1">VLOOKUP(F435,'Data Sources'!$L$3:$N$6,3,0)</f>
        <v>4</v>
      </c>
      <c r="AH435" s="134">
        <f ca="1">VLOOKUP(F435,'Data Sources'!$L$3:$O$6,4,0)</f>
        <v>1.2</v>
      </c>
      <c r="AI435" s="135">
        <f ca="1" t="shared" si="1947"/>
        <v>2.8</v>
      </c>
      <c r="AK435" s="1"/>
      <c r="AU435" s="1"/>
      <c r="AZ435" s="153"/>
      <c r="BA435" s="29"/>
      <c r="BB435" s="1"/>
      <c r="BG435" s="153"/>
      <c r="BH435" s="29"/>
      <c r="BI435" s="1"/>
      <c r="BN435" s="153"/>
      <c r="BO435" s="29"/>
      <c r="BP435" s="1"/>
    </row>
    <row r="436" ht="14.25" customHeight="1" spans="1:68">
      <c r="A436" s="55">
        <f t="shared" si="21"/>
        <v>426</v>
      </c>
      <c r="B436" s="56">
        <f ca="1" t="shared" si="7"/>
        <v>0.156421813108568</v>
      </c>
      <c r="C436" s="56">
        <f ca="1">VLOOKUP(B436,'Data Sources'!$C:$E,3)</f>
        <v>1</v>
      </c>
      <c r="D436" s="57">
        <f ca="1" t="shared" si="8"/>
        <v>708</v>
      </c>
      <c r="E436" s="56">
        <f ca="1" t="shared" si="9"/>
        <v>0.609340264866348</v>
      </c>
      <c r="F436" s="56" t="str">
        <f ca="1">VLOOKUP(E436,'Data Sources'!$J$4:$O$6,3)</f>
        <v>Cold Coffee</v>
      </c>
      <c r="G436" s="56">
        <f ca="1">VLOOKUP(E436,'Data Sources'!$J$4:$O$6,4)</f>
        <v>5</v>
      </c>
      <c r="H436" s="58">
        <f ca="1" t="shared" si="10"/>
        <v>3</v>
      </c>
      <c r="I436" s="58">
        <f ca="1" t="shared" ref="I436:K436" si="2148">IF($H436=I$9,MAX(L435,$D436),L435)</f>
        <v>711</v>
      </c>
      <c r="J436" s="58">
        <f ca="1" t="shared" si="2148"/>
        <v>714</v>
      </c>
      <c r="K436" s="58">
        <f ca="1" t="shared" si="2148"/>
        <v>709</v>
      </c>
      <c r="L436" s="48">
        <f ca="1" t="shared" ref="L436:N436" si="2149">IF($H436=L$9,I436+$G436,L435)</f>
        <v>711</v>
      </c>
      <c r="M436" s="48">
        <f ca="1" t="shared" si="2149"/>
        <v>714</v>
      </c>
      <c r="N436" s="48">
        <f ca="1" t="shared" si="2149"/>
        <v>714</v>
      </c>
      <c r="O436" s="79">
        <f ca="1" t="shared" ref="O436:Q436" si="2150">+IF($H436=O$9,L436-$D436,0)</f>
        <v>0</v>
      </c>
      <c r="P436" s="79">
        <f ca="1" t="shared" si="2150"/>
        <v>0</v>
      </c>
      <c r="Q436" s="79">
        <f ca="1" t="shared" si="2150"/>
        <v>6</v>
      </c>
      <c r="R436" s="55">
        <f ca="1" t="shared" ref="R436:T436" si="2151">+IF($H436=R$9,MAX(0,L436-$D436),0)*$AA436</f>
        <v>0</v>
      </c>
      <c r="S436" s="55">
        <f ca="1" t="shared" si="2151"/>
        <v>0</v>
      </c>
      <c r="T436" s="55">
        <f ca="1" t="shared" si="2151"/>
        <v>6</v>
      </c>
      <c r="U436" s="55">
        <f ca="1" t="shared" ref="U436:W436" si="2152">IF($H436=U$9,MAX(I436-L435,0),0)*$AA436</f>
        <v>0</v>
      </c>
      <c r="V436" s="55">
        <f ca="1" t="shared" si="2152"/>
        <v>0</v>
      </c>
      <c r="W436" s="55">
        <f ca="1" t="shared" si="2152"/>
        <v>0</v>
      </c>
      <c r="Y436" s="1"/>
      <c r="AA436" s="119">
        <f ca="1" t="shared" si="16"/>
        <v>1</v>
      </c>
      <c r="AB436" s="36">
        <f ca="1" t="shared" si="17"/>
        <v>3</v>
      </c>
      <c r="AC436" s="118">
        <f ca="1" t="shared" si="18"/>
        <v>1</v>
      </c>
      <c r="AE436" s="1"/>
      <c r="AG436" s="133">
        <f ca="1">VLOOKUP(F436,'Data Sources'!$L$3:$N$6,3,0)</f>
        <v>4</v>
      </c>
      <c r="AH436" s="134">
        <f ca="1">VLOOKUP(F436,'Data Sources'!$L$3:$O$6,4,0)</f>
        <v>1</v>
      </c>
      <c r="AI436" s="135">
        <f ca="1" t="shared" si="1947"/>
        <v>3</v>
      </c>
      <c r="AK436" s="1"/>
      <c r="AU436" s="1"/>
      <c r="AZ436" s="153"/>
      <c r="BA436" s="29"/>
      <c r="BB436" s="1"/>
      <c r="BG436" s="153"/>
      <c r="BH436" s="29"/>
      <c r="BI436" s="1"/>
      <c r="BN436" s="153"/>
      <c r="BO436" s="29"/>
      <c r="BP436" s="1"/>
    </row>
    <row r="437" ht="14.25" customHeight="1" spans="1:68">
      <c r="A437" s="48">
        <f t="shared" si="21"/>
        <v>427</v>
      </c>
      <c r="B437" s="49">
        <f ca="1" t="shared" si="7"/>
        <v>0.0994639545923606</v>
      </c>
      <c r="C437" s="49">
        <f ca="1">VLOOKUP(B437,'Data Sources'!$C:$E,3)</f>
        <v>1</v>
      </c>
      <c r="D437" s="59">
        <f ca="1" t="shared" si="8"/>
        <v>709</v>
      </c>
      <c r="E437" s="49">
        <f ca="1" t="shared" si="9"/>
        <v>0.356836727414295</v>
      </c>
      <c r="F437" s="49" t="str">
        <f ca="1">VLOOKUP(E437,'Data Sources'!$J$4:$O$6,3)</f>
        <v>Hot Coffee</v>
      </c>
      <c r="G437" s="49">
        <f ca="1">VLOOKUP(E437,'Data Sources'!$J$4:$O$6,4)</f>
        <v>2</v>
      </c>
      <c r="H437" s="54">
        <f ca="1" t="shared" si="10"/>
        <v>1</v>
      </c>
      <c r="I437" s="54">
        <f ca="1" t="shared" ref="I437:K437" si="2153">IF($H437=I$9,MAX(L436,$D437),L436)</f>
        <v>711</v>
      </c>
      <c r="J437" s="54">
        <f ca="1" t="shared" si="2153"/>
        <v>714</v>
      </c>
      <c r="K437" s="54">
        <f ca="1" t="shared" si="2153"/>
        <v>714</v>
      </c>
      <c r="L437" s="48">
        <f ca="1" t="shared" ref="L437:N437" si="2154">IF($H437=L$9,I437+$G437,L436)</f>
        <v>713</v>
      </c>
      <c r="M437" s="48">
        <f ca="1" t="shared" si="2154"/>
        <v>714</v>
      </c>
      <c r="N437" s="48">
        <f ca="1" t="shared" si="2154"/>
        <v>714</v>
      </c>
      <c r="O437" s="79">
        <f ca="1" t="shared" ref="O437:Q437" si="2155">+IF($H437=O$9,L437-$D437,0)</f>
        <v>4</v>
      </c>
      <c r="P437" s="79">
        <f ca="1" t="shared" si="2155"/>
        <v>0</v>
      </c>
      <c r="Q437" s="79">
        <f ca="1" t="shared" si="2155"/>
        <v>0</v>
      </c>
      <c r="R437" s="48">
        <f ca="1" t="shared" ref="R437:T437" si="2156">+IF($H437=R$9,MAX(0,L437-$D437),0)*$AA437</f>
        <v>4</v>
      </c>
      <c r="S437" s="48">
        <f ca="1" t="shared" si="2156"/>
        <v>0</v>
      </c>
      <c r="T437" s="48">
        <f ca="1" t="shared" si="2156"/>
        <v>0</v>
      </c>
      <c r="U437" s="48">
        <f ca="1" t="shared" ref="U437:W437" si="2157">IF($H437=U$9,MAX(I437-L436,0),0)*$AA437</f>
        <v>0</v>
      </c>
      <c r="V437" s="48">
        <f ca="1" t="shared" si="2157"/>
        <v>0</v>
      </c>
      <c r="W437" s="48">
        <f ca="1" t="shared" si="2157"/>
        <v>0</v>
      </c>
      <c r="Y437" s="1"/>
      <c r="AA437" s="119">
        <f ca="1" t="shared" si="16"/>
        <v>1</v>
      </c>
      <c r="AB437" s="36">
        <f ca="1" t="shared" si="17"/>
        <v>1</v>
      </c>
      <c r="AC437" s="118">
        <f ca="1" t="shared" si="18"/>
        <v>1</v>
      </c>
      <c r="AE437" s="1"/>
      <c r="AG437" s="133">
        <f ca="1">VLOOKUP(F437,'Data Sources'!$L$3:$N$6,3,0)</f>
        <v>4</v>
      </c>
      <c r="AH437" s="134">
        <f ca="1">VLOOKUP(F437,'Data Sources'!$L$3:$O$6,4,0)</f>
        <v>1.2</v>
      </c>
      <c r="AI437" s="135">
        <f ca="1" t="shared" si="1947"/>
        <v>2.8</v>
      </c>
      <c r="AK437" s="1"/>
      <c r="AU437" s="1"/>
      <c r="AZ437" s="153"/>
      <c r="BA437" s="29"/>
      <c r="BB437" s="1"/>
      <c r="BG437" s="153"/>
      <c r="BH437" s="29"/>
      <c r="BI437" s="1"/>
      <c r="BN437" s="153"/>
      <c r="BO437" s="29"/>
      <c r="BP437" s="1"/>
    </row>
    <row r="438" ht="14.25" customHeight="1" spans="1:68">
      <c r="A438" s="55">
        <f t="shared" si="21"/>
        <v>428</v>
      </c>
      <c r="B438" s="56">
        <f ca="1" t="shared" si="7"/>
        <v>0.490032933079496</v>
      </c>
      <c r="C438" s="56">
        <f ca="1">VLOOKUP(B438,'Data Sources'!$C:$E,3)</f>
        <v>1</v>
      </c>
      <c r="D438" s="57">
        <f ca="1" t="shared" si="8"/>
        <v>710</v>
      </c>
      <c r="E438" s="56">
        <f ca="1" t="shared" si="9"/>
        <v>0.422914386574391</v>
      </c>
      <c r="F438" s="56" t="str">
        <f ca="1">VLOOKUP(E438,'Data Sources'!$J$4:$O$6,3)</f>
        <v>Hot Coffee</v>
      </c>
      <c r="G438" s="56">
        <f ca="1">VLOOKUP(E438,'Data Sources'!$J$4:$O$6,4)</f>
        <v>2</v>
      </c>
      <c r="H438" s="58">
        <f ca="1" t="shared" si="10"/>
        <v>1</v>
      </c>
      <c r="I438" s="58">
        <f ca="1" t="shared" ref="I438:K438" si="2158">IF($H438=I$9,MAX(L437,$D438),L437)</f>
        <v>713</v>
      </c>
      <c r="J438" s="58">
        <f ca="1" t="shared" si="2158"/>
        <v>714</v>
      </c>
      <c r="K438" s="58">
        <f ca="1" t="shared" si="2158"/>
        <v>714</v>
      </c>
      <c r="L438" s="48">
        <f ca="1" t="shared" ref="L438:N438" si="2159">IF($H438=L$9,I438+$G438,L437)</f>
        <v>715</v>
      </c>
      <c r="M438" s="48">
        <f ca="1" t="shared" si="2159"/>
        <v>714</v>
      </c>
      <c r="N438" s="48">
        <f ca="1" t="shared" si="2159"/>
        <v>714</v>
      </c>
      <c r="O438" s="79">
        <f ca="1" t="shared" ref="O438:Q438" si="2160">+IF($H438=O$9,L438-$D438,0)</f>
        <v>5</v>
      </c>
      <c r="P438" s="79">
        <f ca="1" t="shared" si="2160"/>
        <v>0</v>
      </c>
      <c r="Q438" s="79">
        <f ca="1" t="shared" si="2160"/>
        <v>0</v>
      </c>
      <c r="R438" s="55">
        <f ca="1" t="shared" ref="R438:T438" si="2161">+IF($H438=R$9,MAX(0,L438-$D438),0)*$AA438</f>
        <v>5</v>
      </c>
      <c r="S438" s="55">
        <f ca="1" t="shared" si="2161"/>
        <v>0</v>
      </c>
      <c r="T438" s="55">
        <f ca="1" t="shared" si="2161"/>
        <v>0</v>
      </c>
      <c r="U438" s="55">
        <f ca="1" t="shared" ref="U438:W438" si="2162">IF($H438=U$9,MAX(I438-L437,0),0)*$AA438</f>
        <v>0</v>
      </c>
      <c r="V438" s="55">
        <f ca="1" t="shared" si="2162"/>
        <v>0</v>
      </c>
      <c r="W438" s="55">
        <f ca="1" t="shared" si="2162"/>
        <v>0</v>
      </c>
      <c r="Y438" s="1"/>
      <c r="AA438" s="119">
        <f ca="1" t="shared" si="16"/>
        <v>1</v>
      </c>
      <c r="AB438" s="36">
        <f ca="1" t="shared" si="17"/>
        <v>1</v>
      </c>
      <c r="AC438" s="118">
        <f ca="1" t="shared" si="18"/>
        <v>1</v>
      </c>
      <c r="AE438" s="1"/>
      <c r="AG438" s="133">
        <f ca="1">VLOOKUP(F438,'Data Sources'!$L$3:$N$6,3,0)</f>
        <v>4</v>
      </c>
      <c r="AH438" s="134">
        <f ca="1">VLOOKUP(F438,'Data Sources'!$L$3:$O$6,4,0)</f>
        <v>1.2</v>
      </c>
      <c r="AI438" s="135">
        <f ca="1" t="shared" si="1947"/>
        <v>2.8</v>
      </c>
      <c r="AK438" s="1"/>
      <c r="AU438" s="1"/>
      <c r="AZ438" s="153"/>
      <c r="BA438" s="29"/>
      <c r="BB438" s="1"/>
      <c r="BG438" s="153"/>
      <c r="BH438" s="29"/>
      <c r="BI438" s="1"/>
      <c r="BN438" s="153"/>
      <c r="BO438" s="29"/>
      <c r="BP438" s="1"/>
    </row>
    <row r="439" ht="14.25" customHeight="1" spans="1:68">
      <c r="A439" s="48">
        <f t="shared" si="21"/>
        <v>429</v>
      </c>
      <c r="B439" s="49">
        <f ca="1" t="shared" si="7"/>
        <v>0.589761689565698</v>
      </c>
      <c r="C439" s="49">
        <f ca="1">VLOOKUP(B439,'Data Sources'!$C:$E,3)</f>
        <v>2</v>
      </c>
      <c r="D439" s="59">
        <f ca="1" t="shared" si="8"/>
        <v>712</v>
      </c>
      <c r="E439" s="49">
        <f ca="1" t="shared" si="9"/>
        <v>0.866028727873964</v>
      </c>
      <c r="F439" s="49" t="str">
        <f ca="1">VLOOKUP(E439,'Data Sources'!$J$4:$O$6,3)</f>
        <v>Blended Drink</v>
      </c>
      <c r="G439" s="49">
        <f ca="1">VLOOKUP(E439,'Data Sources'!$J$4:$O$6,4)</f>
        <v>8</v>
      </c>
      <c r="H439" s="54">
        <f ca="1" t="shared" si="10"/>
        <v>2</v>
      </c>
      <c r="I439" s="54">
        <f ca="1" t="shared" ref="I439:K439" si="2163">IF($H439=I$9,MAX(L438,$D439),L438)</f>
        <v>715</v>
      </c>
      <c r="J439" s="54">
        <f ca="1" t="shared" si="2163"/>
        <v>714</v>
      </c>
      <c r="K439" s="54">
        <f ca="1" t="shared" si="2163"/>
        <v>714</v>
      </c>
      <c r="L439" s="48">
        <f ca="1" t="shared" ref="L439:N439" si="2164">IF($H439=L$9,I439+$G439,L438)</f>
        <v>715</v>
      </c>
      <c r="M439" s="48">
        <f ca="1" t="shared" si="2164"/>
        <v>722</v>
      </c>
      <c r="N439" s="48">
        <f ca="1" t="shared" si="2164"/>
        <v>714</v>
      </c>
      <c r="O439" s="79">
        <f ca="1" t="shared" ref="O439:Q439" si="2165">+IF($H439=O$9,L439-$D439,0)</f>
        <v>0</v>
      </c>
      <c r="P439" s="79">
        <f ca="1" t="shared" si="2165"/>
        <v>10</v>
      </c>
      <c r="Q439" s="79">
        <f ca="1" t="shared" si="2165"/>
        <v>0</v>
      </c>
      <c r="R439" s="48">
        <f ca="1" t="shared" ref="R439:T439" si="2166">+IF($H439=R$9,MAX(0,L439-$D439),0)*$AA439</f>
        <v>0</v>
      </c>
      <c r="S439" s="48">
        <f ca="1" t="shared" si="2166"/>
        <v>10</v>
      </c>
      <c r="T439" s="48">
        <f ca="1" t="shared" si="2166"/>
        <v>0</v>
      </c>
      <c r="U439" s="48">
        <f ca="1" t="shared" ref="U439:W439" si="2167">IF($H439=U$9,MAX(I439-L438,0),0)*$AA439</f>
        <v>0</v>
      </c>
      <c r="V439" s="48">
        <f ca="1" t="shared" si="2167"/>
        <v>0</v>
      </c>
      <c r="W439" s="48">
        <f ca="1" t="shared" si="2167"/>
        <v>0</v>
      </c>
      <c r="Y439" s="1"/>
      <c r="AA439" s="119">
        <f ca="1" t="shared" si="16"/>
        <v>1</v>
      </c>
      <c r="AB439" s="36">
        <f ca="1" t="shared" si="17"/>
        <v>2</v>
      </c>
      <c r="AC439" s="118">
        <f ca="1" t="shared" si="18"/>
        <v>1</v>
      </c>
      <c r="AE439" s="1"/>
      <c r="AG439" s="133">
        <f ca="1">VLOOKUP(F439,'Data Sources'!$L$3:$N$6,3,0)</f>
        <v>5</v>
      </c>
      <c r="AH439" s="134">
        <f ca="1">VLOOKUP(F439,'Data Sources'!$L$3:$O$6,4,0)</f>
        <v>1.9</v>
      </c>
      <c r="AI439" s="135">
        <f ca="1" t="shared" si="1947"/>
        <v>3.1</v>
      </c>
      <c r="AK439" s="1"/>
      <c r="AU439" s="1"/>
      <c r="AZ439" s="153"/>
      <c r="BA439" s="29"/>
      <c r="BB439" s="1"/>
      <c r="BG439" s="153"/>
      <c r="BH439" s="29"/>
      <c r="BI439" s="1"/>
      <c r="BN439" s="153"/>
      <c r="BO439" s="29"/>
      <c r="BP439" s="1"/>
    </row>
    <row r="440" ht="14.25" customHeight="1" spans="1:68">
      <c r="A440" s="55">
        <f t="shared" si="21"/>
        <v>430</v>
      </c>
      <c r="B440" s="56">
        <f ca="1" t="shared" si="7"/>
        <v>0.764942572100977</v>
      </c>
      <c r="C440" s="56">
        <f ca="1">VLOOKUP(B440,'Data Sources'!$C:$E,3)</f>
        <v>2</v>
      </c>
      <c r="D440" s="57">
        <f ca="1" t="shared" si="8"/>
        <v>714</v>
      </c>
      <c r="E440" s="56">
        <f ca="1" t="shared" si="9"/>
        <v>0.458308121937396</v>
      </c>
      <c r="F440" s="56" t="str">
        <f ca="1">VLOOKUP(E440,'Data Sources'!$J$4:$O$6,3)</f>
        <v>Hot Coffee</v>
      </c>
      <c r="G440" s="56">
        <f ca="1">VLOOKUP(E440,'Data Sources'!$J$4:$O$6,4)</f>
        <v>2</v>
      </c>
      <c r="H440" s="58">
        <f ca="1" t="shared" si="10"/>
        <v>3</v>
      </c>
      <c r="I440" s="58">
        <f ca="1" t="shared" ref="I440:K440" si="2168">IF($H440=I$9,MAX(L439,$D440),L439)</f>
        <v>715</v>
      </c>
      <c r="J440" s="58">
        <f ca="1" t="shared" si="2168"/>
        <v>722</v>
      </c>
      <c r="K440" s="58">
        <f ca="1" t="shared" si="2168"/>
        <v>714</v>
      </c>
      <c r="L440" s="48">
        <f ca="1" t="shared" ref="L440:N440" si="2169">IF($H440=L$9,I440+$G440,L439)</f>
        <v>715</v>
      </c>
      <c r="M440" s="48">
        <f ca="1" t="shared" si="2169"/>
        <v>722</v>
      </c>
      <c r="N440" s="48">
        <f ca="1" t="shared" si="2169"/>
        <v>716</v>
      </c>
      <c r="O440" s="79">
        <f ca="1" t="shared" ref="O440:Q440" si="2170">+IF($H440=O$9,L440-$D440,0)</f>
        <v>0</v>
      </c>
      <c r="P440" s="79">
        <f ca="1" t="shared" si="2170"/>
        <v>0</v>
      </c>
      <c r="Q440" s="79">
        <f ca="1" t="shared" si="2170"/>
        <v>2</v>
      </c>
      <c r="R440" s="55">
        <f ca="1" t="shared" ref="R440:T440" si="2171">+IF($H440=R$9,MAX(0,L440-$D440),0)*$AA440</f>
        <v>0</v>
      </c>
      <c r="S440" s="55">
        <f ca="1" t="shared" si="2171"/>
        <v>0</v>
      </c>
      <c r="T440" s="55">
        <f ca="1" t="shared" si="2171"/>
        <v>2</v>
      </c>
      <c r="U440" s="55">
        <f ca="1" t="shared" ref="U440:W440" si="2172">IF($H440=U$9,MAX(I440-L439,0),0)*$AA440</f>
        <v>0</v>
      </c>
      <c r="V440" s="55">
        <f ca="1" t="shared" si="2172"/>
        <v>0</v>
      </c>
      <c r="W440" s="55">
        <f ca="1" t="shared" si="2172"/>
        <v>0</v>
      </c>
      <c r="Y440" s="1"/>
      <c r="AA440" s="119">
        <f ca="1" t="shared" si="16"/>
        <v>1</v>
      </c>
      <c r="AB440" s="36">
        <f ca="1" t="shared" si="17"/>
        <v>3</v>
      </c>
      <c r="AC440" s="118">
        <f ca="1" t="shared" si="18"/>
        <v>1</v>
      </c>
      <c r="AE440" s="1"/>
      <c r="AG440" s="133">
        <f ca="1">VLOOKUP(F440,'Data Sources'!$L$3:$N$6,3,0)</f>
        <v>4</v>
      </c>
      <c r="AH440" s="134">
        <f ca="1">VLOOKUP(F440,'Data Sources'!$L$3:$O$6,4,0)</f>
        <v>1.2</v>
      </c>
      <c r="AI440" s="135">
        <f ca="1" t="shared" si="1947"/>
        <v>2.8</v>
      </c>
      <c r="AK440" s="1"/>
      <c r="AU440" s="1"/>
      <c r="AZ440" s="153"/>
      <c r="BA440" s="29"/>
      <c r="BB440" s="1"/>
      <c r="BG440" s="153"/>
      <c r="BH440" s="29"/>
      <c r="BI440" s="1"/>
      <c r="BN440" s="153"/>
      <c r="BO440" s="29"/>
      <c r="BP440" s="1"/>
    </row>
    <row r="441" ht="14.25" customHeight="1" spans="1:68">
      <c r="A441" s="48">
        <f t="shared" si="21"/>
        <v>431</v>
      </c>
      <c r="B441" s="49">
        <f ca="1" t="shared" si="7"/>
        <v>0.0916319673063233</v>
      </c>
      <c r="C441" s="49">
        <f ca="1">VLOOKUP(B441,'Data Sources'!$C:$E,3)</f>
        <v>1</v>
      </c>
      <c r="D441" s="59">
        <f ca="1" t="shared" si="8"/>
        <v>715</v>
      </c>
      <c r="E441" s="49">
        <f ca="1" t="shared" si="9"/>
        <v>0.87127721919854</v>
      </c>
      <c r="F441" s="49" t="str">
        <f ca="1">VLOOKUP(E441,'Data Sources'!$J$4:$O$6,3)</f>
        <v>Blended Drink</v>
      </c>
      <c r="G441" s="49">
        <f ca="1">VLOOKUP(E441,'Data Sources'!$J$4:$O$6,4)</f>
        <v>8</v>
      </c>
      <c r="H441" s="54">
        <f ca="1" t="shared" si="10"/>
        <v>1</v>
      </c>
      <c r="I441" s="54">
        <f ca="1" t="shared" ref="I441:K441" si="2173">IF($H441=I$9,MAX(L440,$D441),L440)</f>
        <v>715</v>
      </c>
      <c r="J441" s="54">
        <f ca="1" t="shared" si="2173"/>
        <v>722</v>
      </c>
      <c r="K441" s="54">
        <f ca="1" t="shared" si="2173"/>
        <v>716</v>
      </c>
      <c r="L441" s="48">
        <f ca="1" t="shared" ref="L441:N441" si="2174">IF($H441=L$9,I441+$G441,L440)</f>
        <v>723</v>
      </c>
      <c r="M441" s="48">
        <f ca="1" t="shared" si="2174"/>
        <v>722</v>
      </c>
      <c r="N441" s="48">
        <f ca="1" t="shared" si="2174"/>
        <v>716</v>
      </c>
      <c r="O441" s="79">
        <f ca="1" t="shared" ref="O441:Q441" si="2175">+IF($H441=O$9,L441-$D441,0)</f>
        <v>8</v>
      </c>
      <c r="P441" s="79">
        <f ca="1" t="shared" si="2175"/>
        <v>0</v>
      </c>
      <c r="Q441" s="79">
        <f ca="1" t="shared" si="2175"/>
        <v>0</v>
      </c>
      <c r="R441" s="48">
        <f ca="1" t="shared" ref="R441:T441" si="2176">+IF($H441=R$9,MAX(0,L441-$D441),0)*$AA441</f>
        <v>8</v>
      </c>
      <c r="S441" s="48">
        <f ca="1" t="shared" si="2176"/>
        <v>0</v>
      </c>
      <c r="T441" s="48">
        <f ca="1" t="shared" si="2176"/>
        <v>0</v>
      </c>
      <c r="U441" s="48">
        <f ca="1" t="shared" ref="U441:W441" si="2177">IF($H441=U$9,MAX(I441-L440,0),0)*$AA441</f>
        <v>0</v>
      </c>
      <c r="V441" s="48">
        <f ca="1" t="shared" si="2177"/>
        <v>0</v>
      </c>
      <c r="W441" s="48">
        <f ca="1" t="shared" si="2177"/>
        <v>0</v>
      </c>
      <c r="Y441" s="1"/>
      <c r="AA441" s="119">
        <f ca="1" t="shared" si="16"/>
        <v>1</v>
      </c>
      <c r="AB441" s="36">
        <f ca="1" t="shared" si="17"/>
        <v>1</v>
      </c>
      <c r="AC441" s="118">
        <f ca="1" t="shared" si="18"/>
        <v>1</v>
      </c>
      <c r="AE441" s="1"/>
      <c r="AG441" s="133">
        <f ca="1">VLOOKUP(F441,'Data Sources'!$L$3:$N$6,3,0)</f>
        <v>5</v>
      </c>
      <c r="AH441" s="134">
        <f ca="1">VLOOKUP(F441,'Data Sources'!$L$3:$O$6,4,0)</f>
        <v>1.9</v>
      </c>
      <c r="AI441" s="135">
        <f ca="1" t="shared" si="1947"/>
        <v>3.1</v>
      </c>
      <c r="AK441" s="1"/>
      <c r="AU441" s="1"/>
      <c r="AZ441" s="153"/>
      <c r="BA441" s="29"/>
      <c r="BB441" s="1"/>
      <c r="BG441" s="153"/>
      <c r="BH441" s="29"/>
      <c r="BI441" s="1"/>
      <c r="BN441" s="153"/>
      <c r="BO441" s="29"/>
      <c r="BP441" s="1"/>
    </row>
    <row r="442" ht="14.25" customHeight="1" spans="1:68">
      <c r="A442" s="55">
        <f t="shared" si="21"/>
        <v>432</v>
      </c>
      <c r="B442" s="56">
        <f ca="1" t="shared" si="7"/>
        <v>0.36753061613723</v>
      </c>
      <c r="C442" s="56">
        <f ca="1">VLOOKUP(B442,'Data Sources'!$C:$E,3)</f>
        <v>1</v>
      </c>
      <c r="D442" s="57">
        <f ca="1" t="shared" si="8"/>
        <v>716</v>
      </c>
      <c r="E442" s="56">
        <f ca="1" t="shared" si="9"/>
        <v>0.242863012597615</v>
      </c>
      <c r="F442" s="56" t="str">
        <f ca="1">VLOOKUP(E442,'Data Sources'!$J$4:$O$6,3)</f>
        <v>Hot Coffee</v>
      </c>
      <c r="G442" s="56">
        <f ca="1">VLOOKUP(E442,'Data Sources'!$J$4:$O$6,4)</f>
        <v>2</v>
      </c>
      <c r="H442" s="58">
        <f ca="1" t="shared" si="10"/>
        <v>3</v>
      </c>
      <c r="I442" s="58">
        <f ca="1" t="shared" ref="I442:K442" si="2178">IF($H442=I$9,MAX(L441,$D442),L441)</f>
        <v>723</v>
      </c>
      <c r="J442" s="58">
        <f ca="1" t="shared" si="2178"/>
        <v>722</v>
      </c>
      <c r="K442" s="58">
        <f ca="1" t="shared" si="2178"/>
        <v>716</v>
      </c>
      <c r="L442" s="48">
        <f ca="1" t="shared" ref="L442:N442" si="2179">IF($H442=L$9,I442+$G442,L441)</f>
        <v>723</v>
      </c>
      <c r="M442" s="48">
        <f ca="1" t="shared" si="2179"/>
        <v>722</v>
      </c>
      <c r="N442" s="48">
        <f ca="1" t="shared" si="2179"/>
        <v>718</v>
      </c>
      <c r="O442" s="79">
        <f ca="1" t="shared" ref="O442:Q442" si="2180">+IF($H442=O$9,L442-$D442,0)</f>
        <v>0</v>
      </c>
      <c r="P442" s="79">
        <f ca="1" t="shared" si="2180"/>
        <v>0</v>
      </c>
      <c r="Q442" s="79">
        <f ca="1" t="shared" si="2180"/>
        <v>2</v>
      </c>
      <c r="R442" s="55">
        <f ca="1" t="shared" ref="R442:T442" si="2181">+IF($H442=R$9,MAX(0,L442-$D442),0)*$AA442</f>
        <v>0</v>
      </c>
      <c r="S442" s="55">
        <f ca="1" t="shared" si="2181"/>
        <v>0</v>
      </c>
      <c r="T442" s="55">
        <f ca="1" t="shared" si="2181"/>
        <v>2</v>
      </c>
      <c r="U442" s="55">
        <f ca="1" t="shared" ref="U442:W442" si="2182">IF($H442=U$9,MAX(I442-L441,0),0)*$AA442</f>
        <v>0</v>
      </c>
      <c r="V442" s="55">
        <f ca="1" t="shared" si="2182"/>
        <v>0</v>
      </c>
      <c r="W442" s="55">
        <f ca="1" t="shared" si="2182"/>
        <v>0</v>
      </c>
      <c r="Y442" s="1"/>
      <c r="AA442" s="119">
        <f ca="1" t="shared" si="16"/>
        <v>1</v>
      </c>
      <c r="AB442" s="36">
        <f ca="1" t="shared" si="17"/>
        <v>3</v>
      </c>
      <c r="AC442" s="118">
        <f ca="1" t="shared" si="18"/>
        <v>1</v>
      </c>
      <c r="AE442" s="1"/>
      <c r="AG442" s="133">
        <f ca="1">VLOOKUP(F442,'Data Sources'!$L$3:$N$6,3,0)</f>
        <v>4</v>
      </c>
      <c r="AH442" s="134">
        <f ca="1">VLOOKUP(F442,'Data Sources'!$L$3:$O$6,4,0)</f>
        <v>1.2</v>
      </c>
      <c r="AI442" s="135">
        <f ca="1" t="shared" si="1947"/>
        <v>2.8</v>
      </c>
      <c r="AK442" s="1"/>
      <c r="AU442" s="1"/>
      <c r="AZ442" s="153"/>
      <c r="BA442" s="29"/>
      <c r="BB442" s="1"/>
      <c r="BG442" s="153"/>
      <c r="BH442" s="29"/>
      <c r="BI442" s="1"/>
      <c r="BN442" s="153"/>
      <c r="BO442" s="29"/>
      <c r="BP442" s="1"/>
    </row>
    <row r="443" ht="14.25" customHeight="1" spans="1:68">
      <c r="A443" s="48">
        <f t="shared" si="21"/>
        <v>433</v>
      </c>
      <c r="B443" s="49">
        <f ca="1" t="shared" si="7"/>
        <v>0.94550230999524</v>
      </c>
      <c r="C443" s="49">
        <f ca="1">VLOOKUP(B443,'Data Sources'!$C:$E,3)</f>
        <v>3</v>
      </c>
      <c r="D443" s="59">
        <f ca="1" t="shared" si="8"/>
        <v>719</v>
      </c>
      <c r="E443" s="49">
        <f ca="1" t="shared" si="9"/>
        <v>0.941912820196875</v>
      </c>
      <c r="F443" s="49" t="str">
        <f ca="1">VLOOKUP(E443,'Data Sources'!$J$4:$O$6,3)</f>
        <v>Blended Drink</v>
      </c>
      <c r="G443" s="49">
        <f ca="1">VLOOKUP(E443,'Data Sources'!$J$4:$O$6,4)</f>
        <v>8</v>
      </c>
      <c r="H443" s="54">
        <f ca="1" t="shared" si="10"/>
        <v>3</v>
      </c>
      <c r="I443" s="54">
        <f ca="1" t="shared" ref="I443:K443" si="2183">IF($H443=I$9,MAX(L442,$D443),L442)</f>
        <v>723</v>
      </c>
      <c r="J443" s="54">
        <f ca="1" t="shared" si="2183"/>
        <v>722</v>
      </c>
      <c r="K443" s="54">
        <f ca="1" t="shared" si="2183"/>
        <v>719</v>
      </c>
      <c r="L443" s="48">
        <f ca="1" t="shared" ref="L443:N443" si="2184">IF($H443=L$9,I443+$G443,L442)</f>
        <v>723</v>
      </c>
      <c r="M443" s="48">
        <f ca="1" t="shared" si="2184"/>
        <v>722</v>
      </c>
      <c r="N443" s="48">
        <f ca="1" t="shared" si="2184"/>
        <v>727</v>
      </c>
      <c r="O443" s="79">
        <f ca="1" t="shared" ref="O443:Q443" si="2185">+IF($H443=O$9,L443-$D443,0)</f>
        <v>0</v>
      </c>
      <c r="P443" s="79">
        <f ca="1" t="shared" si="2185"/>
        <v>0</v>
      </c>
      <c r="Q443" s="79">
        <f ca="1" t="shared" si="2185"/>
        <v>8</v>
      </c>
      <c r="R443" s="48">
        <f ca="1" t="shared" ref="R443:T443" si="2186">+IF($H443=R$9,MAX(0,L443-$D443),0)*$AA443</f>
        <v>0</v>
      </c>
      <c r="S443" s="48">
        <f ca="1" t="shared" si="2186"/>
        <v>0</v>
      </c>
      <c r="T443" s="48">
        <f ca="1" t="shared" si="2186"/>
        <v>8</v>
      </c>
      <c r="U443" s="48">
        <f ca="1" t="shared" ref="U443:W443" si="2187">IF($H443=U$9,MAX(I443-L442,0),0)*$AA443</f>
        <v>0</v>
      </c>
      <c r="V443" s="48">
        <f ca="1" t="shared" si="2187"/>
        <v>0</v>
      </c>
      <c r="W443" s="48">
        <f ca="1" t="shared" si="2187"/>
        <v>1</v>
      </c>
      <c r="Y443" s="1"/>
      <c r="AA443" s="119">
        <f ca="1" t="shared" si="16"/>
        <v>1</v>
      </c>
      <c r="AB443" s="36">
        <f ca="1" t="shared" si="17"/>
        <v>3</v>
      </c>
      <c r="AC443" s="118">
        <f ca="1" t="shared" si="18"/>
        <v>1</v>
      </c>
      <c r="AE443" s="1"/>
      <c r="AG443" s="133">
        <f ca="1">VLOOKUP(F443,'Data Sources'!$L$3:$N$6,3,0)</f>
        <v>5</v>
      </c>
      <c r="AH443" s="134">
        <f ca="1">VLOOKUP(F443,'Data Sources'!$L$3:$O$6,4,0)</f>
        <v>1.9</v>
      </c>
      <c r="AI443" s="135">
        <f ca="1" t="shared" si="1947"/>
        <v>3.1</v>
      </c>
      <c r="AK443" s="1"/>
      <c r="AU443" s="1"/>
      <c r="AZ443" s="153"/>
      <c r="BA443" s="29"/>
      <c r="BB443" s="1"/>
      <c r="BG443" s="153"/>
      <c r="BH443" s="29"/>
      <c r="BI443" s="1"/>
      <c r="BN443" s="153"/>
      <c r="BO443" s="29"/>
      <c r="BP443" s="1"/>
    </row>
    <row r="444" ht="14.25" customHeight="1" spans="1:68">
      <c r="A444" s="55">
        <f t="shared" si="21"/>
        <v>434</v>
      </c>
      <c r="B444" s="56">
        <f ca="1" t="shared" si="7"/>
        <v>0.260618961513396</v>
      </c>
      <c r="C444" s="56">
        <f ca="1">VLOOKUP(B444,'Data Sources'!$C:$E,3)</f>
        <v>1</v>
      </c>
      <c r="D444" s="57">
        <f ca="1" t="shared" si="8"/>
        <v>720</v>
      </c>
      <c r="E444" s="56">
        <f ca="1" t="shared" si="9"/>
        <v>0.184885298472313</v>
      </c>
      <c r="F444" s="56" t="str">
        <f ca="1">VLOOKUP(E444,'Data Sources'!$J$4:$O$6,3)</f>
        <v>Hot Coffee</v>
      </c>
      <c r="G444" s="56">
        <f ca="1">VLOOKUP(E444,'Data Sources'!$J$4:$O$6,4)</f>
        <v>2</v>
      </c>
      <c r="H444" s="58">
        <f ca="1" t="shared" si="10"/>
        <v>2</v>
      </c>
      <c r="I444" s="58">
        <f ca="1" t="shared" ref="I444:K444" si="2188">IF($H444=I$9,MAX(L443,$D444),L443)</f>
        <v>723</v>
      </c>
      <c r="J444" s="58">
        <f ca="1" t="shared" si="2188"/>
        <v>722</v>
      </c>
      <c r="K444" s="58">
        <f ca="1" t="shared" si="2188"/>
        <v>727</v>
      </c>
      <c r="L444" s="48">
        <f ca="1" t="shared" ref="L444:N444" si="2189">IF($H444=L$9,I444+$G444,L443)</f>
        <v>723</v>
      </c>
      <c r="M444" s="48">
        <f ca="1" t="shared" si="2189"/>
        <v>724</v>
      </c>
      <c r="N444" s="48">
        <f ca="1" t="shared" si="2189"/>
        <v>727</v>
      </c>
      <c r="O444" s="79">
        <f ca="1" t="shared" ref="O444:Q444" si="2190">+IF($H444=O$9,L444-$D444,0)</f>
        <v>0</v>
      </c>
      <c r="P444" s="79">
        <f ca="1" t="shared" si="2190"/>
        <v>4</v>
      </c>
      <c r="Q444" s="79">
        <f ca="1" t="shared" si="2190"/>
        <v>0</v>
      </c>
      <c r="R444" s="55">
        <f ca="1" t="shared" ref="R444:T444" si="2191">+IF($H444=R$9,MAX(0,L444-$D444),0)*$AA444</f>
        <v>0</v>
      </c>
      <c r="S444" s="55">
        <f ca="1" t="shared" si="2191"/>
        <v>4</v>
      </c>
      <c r="T444" s="55">
        <f ca="1" t="shared" si="2191"/>
        <v>0</v>
      </c>
      <c r="U444" s="55">
        <f ca="1" t="shared" ref="U444:W444" si="2192">IF($H444=U$9,MAX(I444-L443,0),0)*$AA444</f>
        <v>0</v>
      </c>
      <c r="V444" s="55">
        <f ca="1" t="shared" si="2192"/>
        <v>0</v>
      </c>
      <c r="W444" s="55">
        <f ca="1" t="shared" si="2192"/>
        <v>0</v>
      </c>
      <c r="Y444" s="1"/>
      <c r="AA444" s="119">
        <f ca="1" t="shared" si="16"/>
        <v>1</v>
      </c>
      <c r="AB444" s="36">
        <f ca="1" t="shared" si="17"/>
        <v>2</v>
      </c>
      <c r="AC444" s="118">
        <f ca="1" t="shared" si="18"/>
        <v>1</v>
      </c>
      <c r="AE444" s="1"/>
      <c r="AG444" s="133">
        <f ca="1">VLOOKUP(F444,'Data Sources'!$L$3:$N$6,3,0)</f>
        <v>4</v>
      </c>
      <c r="AH444" s="134">
        <f ca="1">VLOOKUP(F444,'Data Sources'!$L$3:$O$6,4,0)</f>
        <v>1.2</v>
      </c>
      <c r="AI444" s="135">
        <f ca="1" t="shared" si="1947"/>
        <v>2.8</v>
      </c>
      <c r="AK444" s="1"/>
      <c r="AU444" s="1"/>
      <c r="AZ444" s="153"/>
      <c r="BA444" s="29"/>
      <c r="BB444" s="1"/>
      <c r="BG444" s="153"/>
      <c r="BH444" s="29"/>
      <c r="BI444" s="1"/>
      <c r="BN444" s="153"/>
      <c r="BO444" s="29"/>
      <c r="BP444" s="1"/>
    </row>
    <row r="445" ht="14.25" customHeight="1" spans="1:68">
      <c r="A445" s="48">
        <f t="shared" si="21"/>
        <v>435</v>
      </c>
      <c r="B445" s="49">
        <f ca="1" t="shared" si="7"/>
        <v>0.687029902389126</v>
      </c>
      <c r="C445" s="49">
        <f ca="1">VLOOKUP(B445,'Data Sources'!$C:$E,3)</f>
        <v>2</v>
      </c>
      <c r="D445" s="59">
        <f ca="1" t="shared" si="8"/>
        <v>722</v>
      </c>
      <c r="E445" s="49">
        <f ca="1" t="shared" si="9"/>
        <v>0.904314679666228</v>
      </c>
      <c r="F445" s="49" t="str">
        <f ca="1">VLOOKUP(E445,'Data Sources'!$J$4:$O$6,3)</f>
        <v>Blended Drink</v>
      </c>
      <c r="G445" s="49">
        <f ca="1">VLOOKUP(E445,'Data Sources'!$J$4:$O$6,4)</f>
        <v>8</v>
      </c>
      <c r="H445" s="54">
        <f ca="1" t="shared" si="10"/>
        <v>1</v>
      </c>
      <c r="I445" s="54">
        <f ca="1" t="shared" ref="I445:K445" si="2193">IF($H445=I$9,MAX(L444,$D445),L444)</f>
        <v>723</v>
      </c>
      <c r="J445" s="54">
        <f ca="1" t="shared" si="2193"/>
        <v>724</v>
      </c>
      <c r="K445" s="54">
        <f ca="1" t="shared" si="2193"/>
        <v>727</v>
      </c>
      <c r="L445" s="48">
        <f ca="1" t="shared" ref="L445:N445" si="2194">IF($H445=L$9,I445+$G445,L444)</f>
        <v>731</v>
      </c>
      <c r="M445" s="48">
        <f ca="1" t="shared" si="2194"/>
        <v>724</v>
      </c>
      <c r="N445" s="48">
        <f ca="1" t="shared" si="2194"/>
        <v>727</v>
      </c>
      <c r="O445" s="79">
        <f ca="1" t="shared" ref="O445:Q445" si="2195">+IF($H445=O$9,L445-$D445,0)</f>
        <v>9</v>
      </c>
      <c r="P445" s="79">
        <f ca="1" t="shared" si="2195"/>
        <v>0</v>
      </c>
      <c r="Q445" s="79">
        <f ca="1" t="shared" si="2195"/>
        <v>0</v>
      </c>
      <c r="R445" s="48">
        <f ca="1" t="shared" ref="R445:T445" si="2196">+IF($H445=R$9,MAX(0,L445-$D445),0)*$AA445</f>
        <v>0</v>
      </c>
      <c r="S445" s="48">
        <f ca="1" t="shared" si="2196"/>
        <v>0</v>
      </c>
      <c r="T445" s="48">
        <f ca="1" t="shared" si="2196"/>
        <v>0</v>
      </c>
      <c r="U445" s="48">
        <f ca="1" t="shared" ref="U445:W445" si="2197">IF($H445=U$9,MAX(I445-L444,0),0)*$AA445</f>
        <v>0</v>
      </c>
      <c r="V445" s="48">
        <f ca="1" t="shared" si="2197"/>
        <v>0</v>
      </c>
      <c r="W445" s="48">
        <f ca="1" t="shared" si="2197"/>
        <v>0</v>
      </c>
      <c r="Y445" s="1"/>
      <c r="AA445" s="119">
        <f ca="1" t="shared" si="16"/>
        <v>0</v>
      </c>
      <c r="AB445" s="36">
        <f ca="1" t="shared" si="17"/>
        <v>0</v>
      </c>
      <c r="AC445" s="118">
        <f ca="1" t="shared" si="18"/>
        <v>0</v>
      </c>
      <c r="AE445" s="1"/>
      <c r="AG445" s="133">
        <f ca="1">VLOOKUP(F445,'Data Sources'!$L$3:$N$6,3,0)</f>
        <v>5</v>
      </c>
      <c r="AH445" s="134">
        <f ca="1">VLOOKUP(F445,'Data Sources'!$L$3:$O$6,4,0)</f>
        <v>1.9</v>
      </c>
      <c r="AI445" s="135">
        <f ca="1" t="shared" si="1947"/>
        <v>3.1</v>
      </c>
      <c r="AK445" s="1"/>
      <c r="AU445" s="1"/>
      <c r="AZ445" s="153"/>
      <c r="BA445" s="29"/>
      <c r="BB445" s="1"/>
      <c r="BG445" s="153"/>
      <c r="BH445" s="29"/>
      <c r="BI445" s="1"/>
      <c r="BN445" s="153"/>
      <c r="BO445" s="29"/>
      <c r="BP445" s="1"/>
    </row>
    <row r="446" ht="14.25" customHeight="1" spans="1:68">
      <c r="A446" s="55">
        <f t="shared" si="21"/>
        <v>436</v>
      </c>
      <c r="B446" s="56">
        <f ca="1" t="shared" si="7"/>
        <v>0.263866534614966</v>
      </c>
      <c r="C446" s="56">
        <f ca="1">VLOOKUP(B446,'Data Sources'!$C:$E,3)</f>
        <v>1</v>
      </c>
      <c r="D446" s="57">
        <f ca="1" t="shared" si="8"/>
        <v>723</v>
      </c>
      <c r="E446" s="56">
        <f ca="1" t="shared" si="9"/>
        <v>0.94107832966119</v>
      </c>
      <c r="F446" s="56" t="str">
        <f ca="1">VLOOKUP(E446,'Data Sources'!$J$4:$O$6,3)</f>
        <v>Blended Drink</v>
      </c>
      <c r="G446" s="56">
        <f ca="1">VLOOKUP(E446,'Data Sources'!$J$4:$O$6,4)</f>
        <v>8</v>
      </c>
      <c r="H446" s="58">
        <f ca="1" t="shared" si="10"/>
        <v>2</v>
      </c>
      <c r="I446" s="58">
        <f ca="1" t="shared" ref="I446:K446" si="2198">IF($H446=I$9,MAX(L445,$D446),L445)</f>
        <v>731</v>
      </c>
      <c r="J446" s="58">
        <f ca="1" t="shared" si="2198"/>
        <v>724</v>
      </c>
      <c r="K446" s="58">
        <f ca="1" t="shared" si="2198"/>
        <v>727</v>
      </c>
      <c r="L446" s="48">
        <f ca="1" t="shared" ref="L446:N446" si="2199">IF($H446=L$9,I446+$G446,L445)</f>
        <v>731</v>
      </c>
      <c r="M446" s="48">
        <f ca="1" t="shared" si="2199"/>
        <v>732</v>
      </c>
      <c r="N446" s="48">
        <f ca="1" t="shared" si="2199"/>
        <v>727</v>
      </c>
      <c r="O446" s="79">
        <f ca="1" t="shared" ref="O446:Q446" si="2200">+IF($H446=O$9,L446-$D446,0)</f>
        <v>0</v>
      </c>
      <c r="P446" s="79">
        <f ca="1" t="shared" si="2200"/>
        <v>9</v>
      </c>
      <c r="Q446" s="79">
        <f ca="1" t="shared" si="2200"/>
        <v>0</v>
      </c>
      <c r="R446" s="55">
        <f ca="1" t="shared" ref="R446:T446" si="2201">+IF($H446=R$9,MAX(0,L446-$D446),0)*$AA446</f>
        <v>0</v>
      </c>
      <c r="S446" s="55">
        <f ca="1" t="shared" si="2201"/>
        <v>0</v>
      </c>
      <c r="T446" s="55">
        <f ca="1" t="shared" si="2201"/>
        <v>0</v>
      </c>
      <c r="U446" s="55">
        <f ca="1" t="shared" ref="U446:W446" si="2202">IF($H446=U$9,MAX(I446-L445,0),0)*$AA446</f>
        <v>0</v>
      </c>
      <c r="V446" s="55">
        <f ca="1" t="shared" si="2202"/>
        <v>0</v>
      </c>
      <c r="W446" s="55">
        <f ca="1" t="shared" si="2202"/>
        <v>0</v>
      </c>
      <c r="Y446" s="1"/>
      <c r="AA446" s="119">
        <f ca="1" t="shared" si="16"/>
        <v>0</v>
      </c>
      <c r="AB446" s="36">
        <f ca="1" t="shared" si="17"/>
        <v>0</v>
      </c>
      <c r="AC446" s="118">
        <f ca="1" t="shared" si="18"/>
        <v>0</v>
      </c>
      <c r="AE446" s="1"/>
      <c r="AG446" s="133">
        <f ca="1">VLOOKUP(F446,'Data Sources'!$L$3:$N$6,3,0)</f>
        <v>5</v>
      </c>
      <c r="AH446" s="134">
        <f ca="1">VLOOKUP(F446,'Data Sources'!$L$3:$O$6,4,0)</f>
        <v>1.9</v>
      </c>
      <c r="AI446" s="135">
        <f ca="1" t="shared" si="1947"/>
        <v>3.1</v>
      </c>
      <c r="AK446" s="1"/>
      <c r="AU446" s="1"/>
      <c r="AZ446" s="153"/>
      <c r="BA446" s="29"/>
      <c r="BB446" s="1"/>
      <c r="BG446" s="153"/>
      <c r="BH446" s="29"/>
      <c r="BI446" s="1"/>
      <c r="BN446" s="153"/>
      <c r="BO446" s="29"/>
      <c r="BP446" s="1"/>
    </row>
    <row r="447" ht="14.25" customHeight="1" spans="1:68">
      <c r="A447" s="48">
        <f t="shared" si="21"/>
        <v>437</v>
      </c>
      <c r="B447" s="49">
        <f ca="1" t="shared" si="7"/>
        <v>0.0364852935252697</v>
      </c>
      <c r="C447" s="49">
        <f ca="1">VLOOKUP(B447,'Data Sources'!$C:$E,3)</f>
        <v>1</v>
      </c>
      <c r="D447" s="59">
        <f ca="1" t="shared" si="8"/>
        <v>724</v>
      </c>
      <c r="E447" s="49">
        <f ca="1" t="shared" si="9"/>
        <v>0.229959025606061</v>
      </c>
      <c r="F447" s="49" t="str">
        <f ca="1">VLOOKUP(E447,'Data Sources'!$J$4:$O$6,3)</f>
        <v>Hot Coffee</v>
      </c>
      <c r="G447" s="49">
        <f ca="1">VLOOKUP(E447,'Data Sources'!$J$4:$O$6,4)</f>
        <v>2</v>
      </c>
      <c r="H447" s="54">
        <f ca="1" t="shared" si="10"/>
        <v>3</v>
      </c>
      <c r="I447" s="54">
        <f ca="1" t="shared" ref="I447:K447" si="2203">IF($H447=I$9,MAX(L446,$D447),L446)</f>
        <v>731</v>
      </c>
      <c r="J447" s="54">
        <f ca="1" t="shared" si="2203"/>
        <v>732</v>
      </c>
      <c r="K447" s="54">
        <f ca="1" t="shared" si="2203"/>
        <v>727</v>
      </c>
      <c r="L447" s="48">
        <f ca="1" t="shared" ref="L447:N447" si="2204">IF($H447=L$9,I447+$G447,L446)</f>
        <v>731</v>
      </c>
      <c r="M447" s="48">
        <f ca="1" t="shared" si="2204"/>
        <v>732</v>
      </c>
      <c r="N447" s="48">
        <f ca="1" t="shared" si="2204"/>
        <v>729</v>
      </c>
      <c r="O447" s="79">
        <f ca="1" t="shared" ref="O447:Q447" si="2205">+IF($H447=O$9,L447-$D447,0)</f>
        <v>0</v>
      </c>
      <c r="P447" s="79">
        <f ca="1" t="shared" si="2205"/>
        <v>0</v>
      </c>
      <c r="Q447" s="79">
        <f ca="1" t="shared" si="2205"/>
        <v>5</v>
      </c>
      <c r="R447" s="48">
        <f ca="1" t="shared" ref="R447:T447" si="2206">+IF($H447=R$9,MAX(0,L447-$D447),0)*$AA447</f>
        <v>0</v>
      </c>
      <c r="S447" s="48">
        <f ca="1" t="shared" si="2206"/>
        <v>0</v>
      </c>
      <c r="T447" s="48">
        <f ca="1" t="shared" si="2206"/>
        <v>0</v>
      </c>
      <c r="U447" s="48">
        <f ca="1" t="shared" ref="U447:W447" si="2207">IF($H447=U$9,MAX(I447-L446,0),0)*$AA447</f>
        <v>0</v>
      </c>
      <c r="V447" s="48">
        <f ca="1" t="shared" si="2207"/>
        <v>0</v>
      </c>
      <c r="W447" s="48">
        <f ca="1" t="shared" si="2207"/>
        <v>0</v>
      </c>
      <c r="Y447" s="1"/>
      <c r="AA447" s="119">
        <f ca="1" t="shared" si="16"/>
        <v>0</v>
      </c>
      <c r="AB447" s="36">
        <f ca="1" t="shared" si="17"/>
        <v>0</v>
      </c>
      <c r="AC447" s="118">
        <f ca="1" t="shared" si="18"/>
        <v>0</v>
      </c>
      <c r="AE447" s="1"/>
      <c r="AG447" s="133">
        <f ca="1">VLOOKUP(F447,'Data Sources'!$L$3:$N$6,3,0)</f>
        <v>4</v>
      </c>
      <c r="AH447" s="134">
        <f ca="1">VLOOKUP(F447,'Data Sources'!$L$3:$O$6,4,0)</f>
        <v>1.2</v>
      </c>
      <c r="AI447" s="135">
        <f ca="1" t="shared" si="1947"/>
        <v>2.8</v>
      </c>
      <c r="AK447" s="1"/>
      <c r="AU447" s="1"/>
      <c r="AZ447" s="153"/>
      <c r="BA447" s="29"/>
      <c r="BB447" s="1"/>
      <c r="BG447" s="153"/>
      <c r="BH447" s="29"/>
      <c r="BI447" s="1"/>
      <c r="BN447" s="153"/>
      <c r="BO447" s="29"/>
      <c r="BP447" s="1"/>
    </row>
    <row r="448" ht="14.25" customHeight="1" spans="1:68">
      <c r="A448" s="55">
        <f t="shared" si="21"/>
        <v>438</v>
      </c>
      <c r="B448" s="56">
        <f ca="1" t="shared" si="7"/>
        <v>0.324501722527684</v>
      </c>
      <c r="C448" s="56">
        <f ca="1">VLOOKUP(B448,'Data Sources'!$C:$E,3)</f>
        <v>1</v>
      </c>
      <c r="D448" s="57">
        <f ca="1" t="shared" si="8"/>
        <v>725</v>
      </c>
      <c r="E448" s="56">
        <f ca="1" t="shared" si="9"/>
        <v>0.0518551948895893</v>
      </c>
      <c r="F448" s="56" t="str">
        <f ca="1">VLOOKUP(E448,'Data Sources'!$J$4:$O$6,3)</f>
        <v>Hot Coffee</v>
      </c>
      <c r="G448" s="56">
        <f ca="1">VLOOKUP(E448,'Data Sources'!$J$4:$O$6,4)</f>
        <v>2</v>
      </c>
      <c r="H448" s="58">
        <f ca="1" t="shared" si="10"/>
        <v>3</v>
      </c>
      <c r="I448" s="58">
        <f ca="1" t="shared" ref="I448:K448" si="2208">IF($H448=I$9,MAX(L447,$D448),L447)</f>
        <v>731</v>
      </c>
      <c r="J448" s="58">
        <f ca="1" t="shared" si="2208"/>
        <v>732</v>
      </c>
      <c r="K448" s="58">
        <f ca="1" t="shared" si="2208"/>
        <v>729</v>
      </c>
      <c r="L448" s="48">
        <f ca="1" t="shared" ref="L448:N448" si="2209">IF($H448=L$9,I448+$G448,L447)</f>
        <v>731</v>
      </c>
      <c r="M448" s="48">
        <f ca="1" t="shared" si="2209"/>
        <v>732</v>
      </c>
      <c r="N448" s="48">
        <f ca="1" t="shared" si="2209"/>
        <v>731</v>
      </c>
      <c r="O448" s="79">
        <f ca="1" t="shared" ref="O448:Q448" si="2210">+IF($H448=O$9,L448-$D448,0)</f>
        <v>0</v>
      </c>
      <c r="P448" s="79">
        <f ca="1" t="shared" si="2210"/>
        <v>0</v>
      </c>
      <c r="Q448" s="79">
        <f ca="1" t="shared" si="2210"/>
        <v>6</v>
      </c>
      <c r="R448" s="55">
        <f ca="1" t="shared" ref="R448:T448" si="2211">+IF($H448=R$9,MAX(0,L448-$D448),0)*$AA448</f>
        <v>0</v>
      </c>
      <c r="S448" s="55">
        <f ca="1" t="shared" si="2211"/>
        <v>0</v>
      </c>
      <c r="T448" s="55">
        <f ca="1" t="shared" si="2211"/>
        <v>0</v>
      </c>
      <c r="U448" s="55">
        <f ca="1" t="shared" ref="U448:W448" si="2212">IF($H448=U$9,MAX(I448-L447,0),0)*$AA448</f>
        <v>0</v>
      </c>
      <c r="V448" s="55">
        <f ca="1" t="shared" si="2212"/>
        <v>0</v>
      </c>
      <c r="W448" s="55">
        <f ca="1" t="shared" si="2212"/>
        <v>0</v>
      </c>
      <c r="Y448" s="1"/>
      <c r="AA448" s="119">
        <f ca="1" t="shared" si="16"/>
        <v>0</v>
      </c>
      <c r="AB448" s="36">
        <f ca="1" t="shared" si="17"/>
        <v>0</v>
      </c>
      <c r="AC448" s="118">
        <f ca="1" t="shared" si="18"/>
        <v>0</v>
      </c>
      <c r="AE448" s="1"/>
      <c r="AG448" s="133">
        <f ca="1">VLOOKUP(F448,'Data Sources'!$L$3:$N$6,3,0)</f>
        <v>4</v>
      </c>
      <c r="AH448" s="134">
        <f ca="1">VLOOKUP(F448,'Data Sources'!$L$3:$O$6,4,0)</f>
        <v>1.2</v>
      </c>
      <c r="AI448" s="135">
        <f ca="1" t="shared" si="1947"/>
        <v>2.8</v>
      </c>
      <c r="AK448" s="1"/>
      <c r="AU448" s="1"/>
      <c r="AZ448" s="153"/>
      <c r="BA448" s="29"/>
      <c r="BB448" s="1"/>
      <c r="BG448" s="153"/>
      <c r="BH448" s="29"/>
      <c r="BI448" s="1"/>
      <c r="BN448" s="153"/>
      <c r="BO448" s="29"/>
      <c r="BP448" s="1"/>
    </row>
    <row r="449" ht="14.25" customHeight="1" spans="1:68">
      <c r="A449" s="48">
        <f t="shared" si="21"/>
        <v>439</v>
      </c>
      <c r="B449" s="49">
        <f ca="1" t="shared" si="7"/>
        <v>0.0904224672703091</v>
      </c>
      <c r="C449" s="49">
        <f ca="1">VLOOKUP(B449,'Data Sources'!$C:$E,3)</f>
        <v>1</v>
      </c>
      <c r="D449" s="59">
        <f ca="1" t="shared" si="8"/>
        <v>726</v>
      </c>
      <c r="E449" s="49">
        <f ca="1" t="shared" si="9"/>
        <v>0.0138984072933692</v>
      </c>
      <c r="F449" s="49" t="str">
        <f ca="1">VLOOKUP(E449,'Data Sources'!$J$4:$O$6,3)</f>
        <v>Hot Coffee</v>
      </c>
      <c r="G449" s="49">
        <f ca="1">VLOOKUP(E449,'Data Sources'!$J$4:$O$6,4)</f>
        <v>2</v>
      </c>
      <c r="H449" s="54">
        <f ca="1" t="shared" si="10"/>
        <v>1</v>
      </c>
      <c r="I449" s="54">
        <f ca="1" t="shared" ref="I449:K449" si="2213">IF($H449=I$9,MAX(L448,$D449),L448)</f>
        <v>731</v>
      </c>
      <c r="J449" s="54">
        <f ca="1" t="shared" si="2213"/>
        <v>732</v>
      </c>
      <c r="K449" s="54">
        <f ca="1" t="shared" si="2213"/>
        <v>731</v>
      </c>
      <c r="L449" s="48">
        <f ca="1" t="shared" ref="L449:N449" si="2214">IF($H449=L$9,I449+$G449,L448)</f>
        <v>733</v>
      </c>
      <c r="M449" s="48">
        <f ca="1" t="shared" si="2214"/>
        <v>732</v>
      </c>
      <c r="N449" s="48">
        <f ca="1" t="shared" si="2214"/>
        <v>731</v>
      </c>
      <c r="O449" s="79">
        <f ca="1" t="shared" ref="O449:Q449" si="2215">+IF($H449=O$9,L449-$D449,0)</f>
        <v>7</v>
      </c>
      <c r="P449" s="79">
        <f ca="1" t="shared" si="2215"/>
        <v>0</v>
      </c>
      <c r="Q449" s="79">
        <f ca="1" t="shared" si="2215"/>
        <v>0</v>
      </c>
      <c r="R449" s="48">
        <f ca="1" t="shared" ref="R449:T449" si="2216">+IF($H449=R$9,MAX(0,L449-$D449),0)*$AA449</f>
        <v>0</v>
      </c>
      <c r="S449" s="48">
        <f ca="1" t="shared" si="2216"/>
        <v>0</v>
      </c>
      <c r="T449" s="48">
        <f ca="1" t="shared" si="2216"/>
        <v>0</v>
      </c>
      <c r="U449" s="48">
        <f ca="1" t="shared" ref="U449:W449" si="2217">IF($H449=U$9,MAX(I449-L448,0),0)*$AA449</f>
        <v>0</v>
      </c>
      <c r="V449" s="48">
        <f ca="1" t="shared" si="2217"/>
        <v>0</v>
      </c>
      <c r="W449" s="48">
        <f ca="1" t="shared" si="2217"/>
        <v>0</v>
      </c>
      <c r="Y449" s="1"/>
      <c r="AA449" s="119">
        <f ca="1" t="shared" si="16"/>
        <v>0</v>
      </c>
      <c r="AB449" s="36">
        <f ca="1" t="shared" si="17"/>
        <v>0</v>
      </c>
      <c r="AC449" s="118">
        <f ca="1" t="shared" si="18"/>
        <v>0</v>
      </c>
      <c r="AE449" s="1"/>
      <c r="AG449" s="133">
        <f ca="1">VLOOKUP(F449,'Data Sources'!$L$3:$N$6,3,0)</f>
        <v>4</v>
      </c>
      <c r="AH449" s="134">
        <f ca="1">VLOOKUP(F449,'Data Sources'!$L$3:$O$6,4,0)</f>
        <v>1.2</v>
      </c>
      <c r="AI449" s="135">
        <f ca="1" t="shared" si="1947"/>
        <v>2.8</v>
      </c>
      <c r="AK449" s="1"/>
      <c r="AU449" s="1"/>
      <c r="AZ449" s="153"/>
      <c r="BA449" s="29"/>
      <c r="BB449" s="1"/>
      <c r="BG449" s="153"/>
      <c r="BH449" s="29"/>
      <c r="BI449" s="1"/>
      <c r="BN449" s="153"/>
      <c r="BO449" s="29"/>
      <c r="BP449" s="1"/>
    </row>
    <row r="450" ht="14.25" customHeight="1" spans="1:68">
      <c r="A450" s="55">
        <f t="shared" si="21"/>
        <v>440</v>
      </c>
      <c r="B450" s="56">
        <f ca="1" t="shared" si="7"/>
        <v>0.496220961548444</v>
      </c>
      <c r="C450" s="56">
        <f ca="1">VLOOKUP(B450,'Data Sources'!$C:$E,3)</f>
        <v>1</v>
      </c>
      <c r="D450" s="57">
        <f ca="1" t="shared" si="8"/>
        <v>727</v>
      </c>
      <c r="E450" s="56">
        <f ca="1" t="shared" si="9"/>
        <v>0.344787153983032</v>
      </c>
      <c r="F450" s="56" t="str">
        <f ca="1">VLOOKUP(E450,'Data Sources'!$J$4:$O$6,3)</f>
        <v>Hot Coffee</v>
      </c>
      <c r="G450" s="56">
        <f ca="1">VLOOKUP(E450,'Data Sources'!$J$4:$O$6,4)</f>
        <v>2</v>
      </c>
      <c r="H450" s="58">
        <f ca="1" t="shared" si="10"/>
        <v>3</v>
      </c>
      <c r="I450" s="58">
        <f ca="1" t="shared" ref="I450:K450" si="2218">IF($H450=I$9,MAX(L449,$D450),L449)</f>
        <v>733</v>
      </c>
      <c r="J450" s="58">
        <f ca="1" t="shared" si="2218"/>
        <v>732</v>
      </c>
      <c r="K450" s="58">
        <f ca="1" t="shared" si="2218"/>
        <v>731</v>
      </c>
      <c r="L450" s="48">
        <f ca="1" t="shared" ref="L450:N450" si="2219">IF($H450=L$9,I450+$G450,L449)</f>
        <v>733</v>
      </c>
      <c r="M450" s="48">
        <f ca="1" t="shared" si="2219"/>
        <v>732</v>
      </c>
      <c r="N450" s="48">
        <f ca="1" t="shared" si="2219"/>
        <v>733</v>
      </c>
      <c r="O450" s="79">
        <f ca="1" t="shared" ref="O450:Q450" si="2220">+IF($H450=O$9,L450-$D450,0)</f>
        <v>0</v>
      </c>
      <c r="P450" s="79">
        <f ca="1" t="shared" si="2220"/>
        <v>0</v>
      </c>
      <c r="Q450" s="79">
        <f ca="1" t="shared" si="2220"/>
        <v>6</v>
      </c>
      <c r="R450" s="55">
        <f ca="1" t="shared" ref="R450:T450" si="2221">+IF($H450=R$9,MAX(0,L450-$D450),0)*$AA450</f>
        <v>0</v>
      </c>
      <c r="S450" s="55">
        <f ca="1" t="shared" si="2221"/>
        <v>0</v>
      </c>
      <c r="T450" s="55">
        <f ca="1" t="shared" si="2221"/>
        <v>0</v>
      </c>
      <c r="U450" s="55">
        <f ca="1" t="shared" ref="U450:W450" si="2222">IF($H450=U$9,MAX(I450-L449,0),0)*$AA450</f>
        <v>0</v>
      </c>
      <c r="V450" s="55">
        <f ca="1" t="shared" si="2222"/>
        <v>0</v>
      </c>
      <c r="W450" s="55">
        <f ca="1" t="shared" si="2222"/>
        <v>0</v>
      </c>
      <c r="Y450" s="1"/>
      <c r="AA450" s="119">
        <f ca="1" t="shared" si="16"/>
        <v>0</v>
      </c>
      <c r="AB450" s="36">
        <f ca="1" t="shared" si="17"/>
        <v>0</v>
      </c>
      <c r="AC450" s="118">
        <f ca="1" t="shared" si="18"/>
        <v>0</v>
      </c>
      <c r="AE450" s="1"/>
      <c r="AG450" s="133">
        <f ca="1">VLOOKUP(F450,'Data Sources'!$L$3:$N$6,3,0)</f>
        <v>4</v>
      </c>
      <c r="AH450" s="134">
        <f ca="1">VLOOKUP(F450,'Data Sources'!$L$3:$O$6,4,0)</f>
        <v>1.2</v>
      </c>
      <c r="AI450" s="135">
        <f ca="1" t="shared" si="1947"/>
        <v>2.8</v>
      </c>
      <c r="AK450" s="1"/>
      <c r="AU450" s="1"/>
      <c r="AZ450" s="153"/>
      <c r="BA450" s="29"/>
      <c r="BB450" s="1"/>
      <c r="BG450" s="153"/>
      <c r="BH450" s="29"/>
      <c r="BI450" s="1"/>
      <c r="BN450" s="153"/>
      <c r="BO450" s="29"/>
      <c r="BP450" s="1"/>
    </row>
    <row r="451" ht="14.25" customHeight="1" spans="1:68">
      <c r="A451" s="48">
        <f t="shared" si="21"/>
        <v>441</v>
      </c>
      <c r="B451" s="49">
        <f ca="1" t="shared" si="7"/>
        <v>0.00956561052495997</v>
      </c>
      <c r="C451" s="49">
        <f ca="1">VLOOKUP(B451,'Data Sources'!$C:$E,3)</f>
        <v>1</v>
      </c>
      <c r="D451" s="59">
        <f ca="1" t="shared" si="8"/>
        <v>728</v>
      </c>
      <c r="E451" s="49">
        <f ca="1" t="shared" si="9"/>
        <v>0.0265163800821819</v>
      </c>
      <c r="F451" s="49" t="str">
        <f ca="1">VLOOKUP(E451,'Data Sources'!$J$4:$O$6,3)</f>
        <v>Hot Coffee</v>
      </c>
      <c r="G451" s="49">
        <f ca="1">VLOOKUP(E451,'Data Sources'!$J$4:$O$6,4)</f>
        <v>2</v>
      </c>
      <c r="H451" s="54">
        <f ca="1" t="shared" si="10"/>
        <v>2</v>
      </c>
      <c r="I451" s="54">
        <f ca="1" t="shared" ref="I451:K451" si="2223">IF($H451=I$9,MAX(L450,$D451),L450)</f>
        <v>733</v>
      </c>
      <c r="J451" s="54">
        <f ca="1" t="shared" si="2223"/>
        <v>732</v>
      </c>
      <c r="K451" s="54">
        <f ca="1" t="shared" si="2223"/>
        <v>733</v>
      </c>
      <c r="L451" s="48">
        <f ca="1" t="shared" ref="L451:N451" si="2224">IF($H451=L$9,I451+$G451,L450)</f>
        <v>733</v>
      </c>
      <c r="M451" s="48">
        <f ca="1" t="shared" si="2224"/>
        <v>734</v>
      </c>
      <c r="N451" s="48">
        <f ca="1" t="shared" si="2224"/>
        <v>733</v>
      </c>
      <c r="O451" s="79">
        <f ca="1" t="shared" ref="O451:Q451" si="2225">+IF($H451=O$9,L451-$D451,0)</f>
        <v>0</v>
      </c>
      <c r="P451" s="79">
        <f ca="1" t="shared" si="2225"/>
        <v>6</v>
      </c>
      <c r="Q451" s="79">
        <f ca="1" t="shared" si="2225"/>
        <v>0</v>
      </c>
      <c r="R451" s="48">
        <f ca="1" t="shared" ref="R451:T451" si="2226">+IF($H451=R$9,MAX(0,L451-$D451),0)*$AA451</f>
        <v>0</v>
      </c>
      <c r="S451" s="48">
        <f ca="1" t="shared" si="2226"/>
        <v>0</v>
      </c>
      <c r="T451" s="48">
        <f ca="1" t="shared" si="2226"/>
        <v>0</v>
      </c>
      <c r="U451" s="48">
        <f ca="1" t="shared" ref="U451:W451" si="2227">IF($H451=U$9,MAX(I451-L450,0),0)*$AA451</f>
        <v>0</v>
      </c>
      <c r="V451" s="48">
        <f ca="1" t="shared" si="2227"/>
        <v>0</v>
      </c>
      <c r="W451" s="48">
        <f ca="1" t="shared" si="2227"/>
        <v>0</v>
      </c>
      <c r="Y451" s="1"/>
      <c r="AA451" s="119">
        <f ca="1" t="shared" si="16"/>
        <v>0</v>
      </c>
      <c r="AB451" s="36">
        <f ca="1" t="shared" si="17"/>
        <v>0</v>
      </c>
      <c r="AC451" s="118">
        <f ca="1" t="shared" si="18"/>
        <v>0</v>
      </c>
      <c r="AE451" s="1"/>
      <c r="AG451" s="133">
        <f ca="1">VLOOKUP(F451,'Data Sources'!$L$3:$N$6,3,0)</f>
        <v>4</v>
      </c>
      <c r="AH451" s="134">
        <f ca="1">VLOOKUP(F451,'Data Sources'!$L$3:$O$6,4,0)</f>
        <v>1.2</v>
      </c>
      <c r="AI451" s="135">
        <f ca="1" t="shared" si="1947"/>
        <v>2.8</v>
      </c>
      <c r="AK451" s="1"/>
      <c r="AU451" s="1"/>
      <c r="AZ451" s="153"/>
      <c r="BA451" s="29"/>
      <c r="BB451" s="1"/>
      <c r="BG451" s="153"/>
      <c r="BH451" s="29"/>
      <c r="BI451" s="1"/>
      <c r="BN451" s="153"/>
      <c r="BO451" s="29"/>
      <c r="BP451" s="1"/>
    </row>
    <row r="452" ht="14.25" customHeight="1" spans="1:68">
      <c r="A452" s="55">
        <f t="shared" si="21"/>
        <v>442</v>
      </c>
      <c r="B452" s="56">
        <f ca="1" t="shared" si="7"/>
        <v>0.488260343685581</v>
      </c>
      <c r="C452" s="56">
        <f ca="1">VLOOKUP(B452,'Data Sources'!$C:$E,3)</f>
        <v>1</v>
      </c>
      <c r="D452" s="57">
        <f ca="1" t="shared" si="8"/>
        <v>729</v>
      </c>
      <c r="E452" s="56">
        <f ca="1" t="shared" si="9"/>
        <v>0.791722239170558</v>
      </c>
      <c r="F452" s="56" t="str">
        <f ca="1">VLOOKUP(E452,'Data Sources'!$J$4:$O$6,3)</f>
        <v>Blended Drink</v>
      </c>
      <c r="G452" s="56">
        <f ca="1">VLOOKUP(E452,'Data Sources'!$J$4:$O$6,4)</f>
        <v>8</v>
      </c>
      <c r="H452" s="58">
        <f ca="1" t="shared" si="10"/>
        <v>1</v>
      </c>
      <c r="I452" s="58">
        <f ca="1" t="shared" ref="I452:K452" si="2228">IF($H452=I$9,MAX(L451,$D452),L451)</f>
        <v>733</v>
      </c>
      <c r="J452" s="58">
        <f ca="1" t="shared" si="2228"/>
        <v>734</v>
      </c>
      <c r="K452" s="58">
        <f ca="1" t="shared" si="2228"/>
        <v>733</v>
      </c>
      <c r="L452" s="48">
        <f ca="1" t="shared" ref="L452:N452" si="2229">IF($H452=L$9,I452+$G452,L451)</f>
        <v>741</v>
      </c>
      <c r="M452" s="48">
        <f ca="1" t="shared" si="2229"/>
        <v>734</v>
      </c>
      <c r="N452" s="48">
        <f ca="1" t="shared" si="2229"/>
        <v>733</v>
      </c>
      <c r="O452" s="79">
        <f ca="1" t="shared" ref="O452:Q452" si="2230">+IF($H452=O$9,L452-$D452,0)</f>
        <v>12</v>
      </c>
      <c r="P452" s="79">
        <f ca="1" t="shared" si="2230"/>
        <v>0</v>
      </c>
      <c r="Q452" s="79">
        <f ca="1" t="shared" si="2230"/>
        <v>0</v>
      </c>
      <c r="R452" s="55">
        <f ca="1" t="shared" ref="R452:T452" si="2231">+IF($H452=R$9,MAX(0,L452-$D452),0)*$AA452</f>
        <v>0</v>
      </c>
      <c r="S452" s="55">
        <f ca="1" t="shared" si="2231"/>
        <v>0</v>
      </c>
      <c r="T452" s="55">
        <f ca="1" t="shared" si="2231"/>
        <v>0</v>
      </c>
      <c r="U452" s="55">
        <f ca="1" t="shared" ref="U452:W452" si="2232">IF($H452=U$9,MAX(I452-L451,0),0)*$AA452</f>
        <v>0</v>
      </c>
      <c r="V452" s="55">
        <f ca="1" t="shared" si="2232"/>
        <v>0</v>
      </c>
      <c r="W452" s="55">
        <f ca="1" t="shared" si="2232"/>
        <v>0</v>
      </c>
      <c r="Y452" s="1"/>
      <c r="AA452" s="119">
        <f ca="1" t="shared" si="16"/>
        <v>0</v>
      </c>
      <c r="AB452" s="36">
        <f ca="1" t="shared" si="17"/>
        <v>0</v>
      </c>
      <c r="AC452" s="118">
        <f ca="1" t="shared" si="18"/>
        <v>0</v>
      </c>
      <c r="AE452" s="1"/>
      <c r="AG452" s="133">
        <f ca="1">VLOOKUP(F452,'Data Sources'!$L$3:$N$6,3,0)</f>
        <v>5</v>
      </c>
      <c r="AH452" s="134">
        <f ca="1">VLOOKUP(F452,'Data Sources'!$L$3:$O$6,4,0)</f>
        <v>1.9</v>
      </c>
      <c r="AI452" s="135">
        <f ca="1" t="shared" si="1947"/>
        <v>3.1</v>
      </c>
      <c r="AK452" s="1"/>
      <c r="AU452" s="1"/>
      <c r="AZ452" s="153"/>
      <c r="BA452" s="29"/>
      <c r="BB452" s="1"/>
      <c r="BG452" s="153"/>
      <c r="BH452" s="29"/>
      <c r="BI452" s="1"/>
      <c r="BN452" s="153"/>
      <c r="BO452" s="29"/>
      <c r="BP452" s="1"/>
    </row>
    <row r="453" ht="14.25" customHeight="1" spans="1:68">
      <c r="A453" s="48">
        <f t="shared" si="21"/>
        <v>443</v>
      </c>
      <c r="B453" s="49">
        <f ca="1" t="shared" si="7"/>
        <v>0.609754646091636</v>
      </c>
      <c r="C453" s="49">
        <f ca="1">VLOOKUP(B453,'Data Sources'!$C:$E,3)</f>
        <v>2</v>
      </c>
      <c r="D453" s="59">
        <f ca="1" t="shared" si="8"/>
        <v>731</v>
      </c>
      <c r="E453" s="49">
        <f ca="1" t="shared" si="9"/>
        <v>0.116906303749582</v>
      </c>
      <c r="F453" s="49" t="str">
        <f ca="1">VLOOKUP(E453,'Data Sources'!$J$4:$O$6,3)</f>
        <v>Hot Coffee</v>
      </c>
      <c r="G453" s="49">
        <f ca="1">VLOOKUP(E453,'Data Sources'!$J$4:$O$6,4)</f>
        <v>2</v>
      </c>
      <c r="H453" s="54">
        <f ca="1" t="shared" si="10"/>
        <v>3</v>
      </c>
      <c r="I453" s="54">
        <f ca="1" t="shared" ref="I453:K453" si="2233">IF($H453=I$9,MAX(L452,$D453),L452)</f>
        <v>741</v>
      </c>
      <c r="J453" s="54">
        <f ca="1" t="shared" si="2233"/>
        <v>734</v>
      </c>
      <c r="K453" s="54">
        <f ca="1" t="shared" si="2233"/>
        <v>733</v>
      </c>
      <c r="L453" s="48">
        <f ca="1" t="shared" ref="L453:N453" si="2234">IF($H453=L$9,I453+$G453,L452)</f>
        <v>741</v>
      </c>
      <c r="M453" s="48">
        <f ca="1" t="shared" si="2234"/>
        <v>734</v>
      </c>
      <c r="N453" s="48">
        <f ca="1" t="shared" si="2234"/>
        <v>735</v>
      </c>
      <c r="O453" s="79">
        <f ca="1" t="shared" ref="O453:Q453" si="2235">+IF($H453=O$9,L453-$D453,0)</f>
        <v>0</v>
      </c>
      <c r="P453" s="79">
        <f ca="1" t="shared" si="2235"/>
        <v>0</v>
      </c>
      <c r="Q453" s="79">
        <f ca="1" t="shared" si="2235"/>
        <v>4</v>
      </c>
      <c r="R453" s="48">
        <f ca="1" t="shared" ref="R453:T453" si="2236">+IF($H453=R$9,MAX(0,L453-$D453),0)*$AA453</f>
        <v>0</v>
      </c>
      <c r="S453" s="48">
        <f ca="1" t="shared" si="2236"/>
        <v>0</v>
      </c>
      <c r="T453" s="48">
        <f ca="1" t="shared" si="2236"/>
        <v>0</v>
      </c>
      <c r="U453" s="48">
        <f ca="1" t="shared" ref="U453:W453" si="2237">IF($H453=U$9,MAX(I453-L452,0),0)*$AA453</f>
        <v>0</v>
      </c>
      <c r="V453" s="48">
        <f ca="1" t="shared" si="2237"/>
        <v>0</v>
      </c>
      <c r="W453" s="48">
        <f ca="1" t="shared" si="2237"/>
        <v>0</v>
      </c>
      <c r="Y453" s="1"/>
      <c r="AA453" s="119">
        <f ca="1" t="shared" si="16"/>
        <v>0</v>
      </c>
      <c r="AB453" s="36">
        <f ca="1" t="shared" si="17"/>
        <v>0</v>
      </c>
      <c r="AC453" s="118">
        <f ca="1" t="shared" si="18"/>
        <v>0</v>
      </c>
      <c r="AE453" s="1"/>
      <c r="AG453" s="133">
        <f ca="1">VLOOKUP(F453,'Data Sources'!$L$3:$N$6,3,0)</f>
        <v>4</v>
      </c>
      <c r="AH453" s="134">
        <f ca="1">VLOOKUP(F453,'Data Sources'!$L$3:$O$6,4,0)</f>
        <v>1.2</v>
      </c>
      <c r="AI453" s="135">
        <f ca="1" t="shared" si="1947"/>
        <v>2.8</v>
      </c>
      <c r="AK453" s="1"/>
      <c r="AU453" s="1"/>
      <c r="AZ453" s="153"/>
      <c r="BA453" s="29"/>
      <c r="BB453" s="1"/>
      <c r="BG453" s="153"/>
      <c r="BH453" s="29"/>
      <c r="BI453" s="1"/>
      <c r="BN453" s="153"/>
      <c r="BO453" s="29"/>
      <c r="BP453" s="1"/>
    </row>
    <row r="454" ht="14.25" customHeight="1" spans="1:68">
      <c r="A454" s="55">
        <f t="shared" si="21"/>
        <v>444</v>
      </c>
      <c r="B454" s="56">
        <f ca="1" t="shared" si="7"/>
        <v>0.423910617558071</v>
      </c>
      <c r="C454" s="56">
        <f ca="1">VLOOKUP(B454,'Data Sources'!$C:$E,3)</f>
        <v>1</v>
      </c>
      <c r="D454" s="57">
        <f ca="1" t="shared" si="8"/>
        <v>732</v>
      </c>
      <c r="E454" s="56">
        <f ca="1" t="shared" si="9"/>
        <v>0.516294571767738</v>
      </c>
      <c r="F454" s="56" t="str">
        <f ca="1">VLOOKUP(E454,'Data Sources'!$J$4:$O$6,3)</f>
        <v>Cold Coffee</v>
      </c>
      <c r="G454" s="56">
        <f ca="1">VLOOKUP(E454,'Data Sources'!$J$4:$O$6,4)</f>
        <v>5</v>
      </c>
      <c r="H454" s="58">
        <f ca="1" t="shared" si="10"/>
        <v>2</v>
      </c>
      <c r="I454" s="58">
        <f ca="1" t="shared" ref="I454:K454" si="2238">IF($H454=I$9,MAX(L453,$D454),L453)</f>
        <v>741</v>
      </c>
      <c r="J454" s="58">
        <f ca="1" t="shared" si="2238"/>
        <v>734</v>
      </c>
      <c r="K454" s="58">
        <f ca="1" t="shared" si="2238"/>
        <v>735</v>
      </c>
      <c r="L454" s="48">
        <f ca="1" t="shared" ref="L454:N454" si="2239">IF($H454=L$9,I454+$G454,L453)</f>
        <v>741</v>
      </c>
      <c r="M454" s="48">
        <f ca="1" t="shared" si="2239"/>
        <v>739</v>
      </c>
      <c r="N454" s="48">
        <f ca="1" t="shared" si="2239"/>
        <v>735</v>
      </c>
      <c r="O454" s="79">
        <f ca="1" t="shared" ref="O454:Q454" si="2240">+IF($H454=O$9,L454-$D454,0)</f>
        <v>0</v>
      </c>
      <c r="P454" s="79">
        <f ca="1" t="shared" si="2240"/>
        <v>7</v>
      </c>
      <c r="Q454" s="79">
        <f ca="1" t="shared" si="2240"/>
        <v>0</v>
      </c>
      <c r="R454" s="55">
        <f ca="1" t="shared" ref="R454:T454" si="2241">+IF($H454=R$9,MAX(0,L454-$D454),0)*$AA454</f>
        <v>0</v>
      </c>
      <c r="S454" s="55">
        <f ca="1" t="shared" si="2241"/>
        <v>0</v>
      </c>
      <c r="T454" s="55">
        <f ca="1" t="shared" si="2241"/>
        <v>0</v>
      </c>
      <c r="U454" s="55">
        <f ca="1" t="shared" ref="U454:W454" si="2242">IF($H454=U$9,MAX(I454-L453,0),0)*$AA454</f>
        <v>0</v>
      </c>
      <c r="V454" s="55">
        <f ca="1" t="shared" si="2242"/>
        <v>0</v>
      </c>
      <c r="W454" s="55">
        <f ca="1" t="shared" si="2242"/>
        <v>0</v>
      </c>
      <c r="Y454" s="1"/>
      <c r="AA454" s="119">
        <f ca="1" t="shared" si="16"/>
        <v>0</v>
      </c>
      <c r="AB454" s="36">
        <f ca="1" t="shared" si="17"/>
        <v>0</v>
      </c>
      <c r="AC454" s="118">
        <f ca="1" t="shared" si="18"/>
        <v>0</v>
      </c>
      <c r="AE454" s="1"/>
      <c r="AG454" s="133">
        <f ca="1">VLOOKUP(F454,'Data Sources'!$L$3:$N$6,3,0)</f>
        <v>4</v>
      </c>
      <c r="AH454" s="134">
        <f ca="1">VLOOKUP(F454,'Data Sources'!$L$3:$O$6,4,0)</f>
        <v>1</v>
      </c>
      <c r="AI454" s="135">
        <f ca="1" t="shared" si="1947"/>
        <v>3</v>
      </c>
      <c r="AK454" s="1"/>
      <c r="AU454" s="1"/>
      <c r="AZ454" s="153"/>
      <c r="BA454" s="29"/>
      <c r="BB454" s="1"/>
      <c r="BG454" s="153"/>
      <c r="BH454" s="29"/>
      <c r="BI454" s="1"/>
      <c r="BN454" s="153"/>
      <c r="BO454" s="29"/>
      <c r="BP454" s="1"/>
    </row>
    <row r="455" ht="14.25" customHeight="1" spans="1:68">
      <c r="A455" s="48">
        <f t="shared" si="21"/>
        <v>445</v>
      </c>
      <c r="B455" s="49">
        <f ca="1" t="shared" si="7"/>
        <v>0.510339651986687</v>
      </c>
      <c r="C455" s="49">
        <f ca="1">VLOOKUP(B455,'Data Sources'!$C:$E,3)</f>
        <v>2</v>
      </c>
      <c r="D455" s="59">
        <f ca="1" t="shared" si="8"/>
        <v>734</v>
      </c>
      <c r="E455" s="49">
        <f ca="1" t="shared" si="9"/>
        <v>0.296406672866748</v>
      </c>
      <c r="F455" s="49" t="str">
        <f ca="1">VLOOKUP(E455,'Data Sources'!$J$4:$O$6,3)</f>
        <v>Hot Coffee</v>
      </c>
      <c r="G455" s="49">
        <f ca="1">VLOOKUP(E455,'Data Sources'!$J$4:$O$6,4)</f>
        <v>2</v>
      </c>
      <c r="H455" s="54">
        <f ca="1" t="shared" si="10"/>
        <v>3</v>
      </c>
      <c r="I455" s="54">
        <f ca="1" t="shared" ref="I455:K455" si="2243">IF($H455=I$9,MAX(L454,$D455),L454)</f>
        <v>741</v>
      </c>
      <c r="J455" s="54">
        <f ca="1" t="shared" si="2243"/>
        <v>739</v>
      </c>
      <c r="K455" s="54">
        <f ca="1" t="shared" si="2243"/>
        <v>735</v>
      </c>
      <c r="L455" s="48">
        <f ca="1" t="shared" ref="L455:N455" si="2244">IF($H455=L$9,I455+$G455,L454)</f>
        <v>741</v>
      </c>
      <c r="M455" s="48">
        <f ca="1" t="shared" si="2244"/>
        <v>739</v>
      </c>
      <c r="N455" s="48">
        <f ca="1" t="shared" si="2244"/>
        <v>737</v>
      </c>
      <c r="O455" s="79">
        <f ca="1" t="shared" ref="O455:Q455" si="2245">+IF($H455=O$9,L455-$D455,0)</f>
        <v>0</v>
      </c>
      <c r="P455" s="79">
        <f ca="1" t="shared" si="2245"/>
        <v>0</v>
      </c>
      <c r="Q455" s="79">
        <f ca="1" t="shared" si="2245"/>
        <v>3</v>
      </c>
      <c r="R455" s="48">
        <f ca="1" t="shared" ref="R455:T455" si="2246">+IF($H455=R$9,MAX(0,L455-$D455),0)*$AA455</f>
        <v>0</v>
      </c>
      <c r="S455" s="48">
        <f ca="1" t="shared" si="2246"/>
        <v>0</v>
      </c>
      <c r="T455" s="48">
        <f ca="1" t="shared" si="2246"/>
        <v>0</v>
      </c>
      <c r="U455" s="48">
        <f ca="1" t="shared" ref="U455:W455" si="2247">IF($H455=U$9,MAX(I455-L454,0),0)*$AA455</f>
        <v>0</v>
      </c>
      <c r="V455" s="48">
        <f ca="1" t="shared" si="2247"/>
        <v>0</v>
      </c>
      <c r="W455" s="48">
        <f ca="1" t="shared" si="2247"/>
        <v>0</v>
      </c>
      <c r="Y455" s="1"/>
      <c r="AA455" s="119">
        <f ca="1" t="shared" si="16"/>
        <v>0</v>
      </c>
      <c r="AB455" s="36">
        <f ca="1" t="shared" si="17"/>
        <v>0</v>
      </c>
      <c r="AC455" s="118">
        <f ca="1" t="shared" si="18"/>
        <v>0</v>
      </c>
      <c r="AE455" s="1"/>
      <c r="AG455" s="133">
        <f ca="1">VLOOKUP(F455,'Data Sources'!$L$3:$N$6,3,0)</f>
        <v>4</v>
      </c>
      <c r="AH455" s="134">
        <f ca="1">VLOOKUP(F455,'Data Sources'!$L$3:$O$6,4,0)</f>
        <v>1.2</v>
      </c>
      <c r="AI455" s="135">
        <f ca="1" t="shared" si="1947"/>
        <v>2.8</v>
      </c>
      <c r="AK455" s="1"/>
      <c r="AU455" s="1"/>
      <c r="AZ455" s="153"/>
      <c r="BA455" s="29"/>
      <c r="BB455" s="1"/>
      <c r="BG455" s="153"/>
      <c r="BH455" s="29"/>
      <c r="BI455" s="1"/>
      <c r="BN455" s="153"/>
      <c r="BO455" s="29"/>
      <c r="BP455" s="1"/>
    </row>
    <row r="456" ht="14.25" customHeight="1" spans="1:68">
      <c r="A456" s="55">
        <f t="shared" si="21"/>
        <v>446</v>
      </c>
      <c r="B456" s="56">
        <f ca="1" t="shared" si="7"/>
        <v>0.129240541400867</v>
      </c>
      <c r="C456" s="56">
        <f ca="1">VLOOKUP(B456,'Data Sources'!$C:$E,3)</f>
        <v>1</v>
      </c>
      <c r="D456" s="57">
        <f ca="1" t="shared" si="8"/>
        <v>735</v>
      </c>
      <c r="E456" s="56">
        <f ca="1" t="shared" si="9"/>
        <v>0.989660791361653</v>
      </c>
      <c r="F456" s="56" t="str">
        <f ca="1">VLOOKUP(E456,'Data Sources'!$J$4:$O$6,3)</f>
        <v>Blended Drink</v>
      </c>
      <c r="G456" s="56">
        <f ca="1">VLOOKUP(E456,'Data Sources'!$J$4:$O$6,4)</f>
        <v>8</v>
      </c>
      <c r="H456" s="58">
        <f ca="1" t="shared" si="10"/>
        <v>3</v>
      </c>
      <c r="I456" s="58">
        <f ca="1" t="shared" ref="I456:K456" si="2248">IF($H456=I$9,MAX(L455,$D456),L455)</f>
        <v>741</v>
      </c>
      <c r="J456" s="58">
        <f ca="1" t="shared" si="2248"/>
        <v>739</v>
      </c>
      <c r="K456" s="58">
        <f ca="1" t="shared" si="2248"/>
        <v>737</v>
      </c>
      <c r="L456" s="48">
        <f ca="1" t="shared" ref="L456:N456" si="2249">IF($H456=L$9,I456+$G456,L455)</f>
        <v>741</v>
      </c>
      <c r="M456" s="48">
        <f ca="1" t="shared" si="2249"/>
        <v>739</v>
      </c>
      <c r="N456" s="48">
        <f ca="1" t="shared" si="2249"/>
        <v>745</v>
      </c>
      <c r="O456" s="79">
        <f ca="1" t="shared" ref="O456:Q456" si="2250">+IF($H456=O$9,L456-$D456,0)</f>
        <v>0</v>
      </c>
      <c r="P456" s="79">
        <f ca="1" t="shared" si="2250"/>
        <v>0</v>
      </c>
      <c r="Q456" s="79">
        <f ca="1" t="shared" si="2250"/>
        <v>10</v>
      </c>
      <c r="R456" s="55">
        <f ca="1" t="shared" ref="R456:T456" si="2251">+IF($H456=R$9,MAX(0,L456-$D456),0)*$AA456</f>
        <v>0</v>
      </c>
      <c r="S456" s="55">
        <f ca="1" t="shared" si="2251"/>
        <v>0</v>
      </c>
      <c r="T456" s="55">
        <f ca="1" t="shared" si="2251"/>
        <v>0</v>
      </c>
      <c r="U456" s="55">
        <f ca="1" t="shared" ref="U456:W456" si="2252">IF($H456=U$9,MAX(I456-L455,0),0)*$AA456</f>
        <v>0</v>
      </c>
      <c r="V456" s="55">
        <f ca="1" t="shared" si="2252"/>
        <v>0</v>
      </c>
      <c r="W456" s="55">
        <f ca="1" t="shared" si="2252"/>
        <v>0</v>
      </c>
      <c r="Y456" s="1"/>
      <c r="AA456" s="119">
        <f ca="1" t="shared" si="16"/>
        <v>0</v>
      </c>
      <c r="AB456" s="36">
        <f ca="1" t="shared" si="17"/>
        <v>0</v>
      </c>
      <c r="AC456" s="118">
        <f ca="1" t="shared" si="18"/>
        <v>0</v>
      </c>
      <c r="AE456" s="1"/>
      <c r="AG456" s="133">
        <f ca="1">VLOOKUP(F456,'Data Sources'!$L$3:$N$6,3,0)</f>
        <v>5</v>
      </c>
      <c r="AH456" s="134">
        <f ca="1">VLOOKUP(F456,'Data Sources'!$L$3:$O$6,4,0)</f>
        <v>1.9</v>
      </c>
      <c r="AI456" s="135">
        <f ca="1" t="shared" si="1947"/>
        <v>3.1</v>
      </c>
      <c r="AK456" s="1"/>
      <c r="AU456" s="1"/>
      <c r="AZ456" s="153"/>
      <c r="BA456" s="29"/>
      <c r="BB456" s="1"/>
      <c r="BG456" s="153"/>
      <c r="BH456" s="29"/>
      <c r="BI456" s="1"/>
      <c r="BN456" s="153"/>
      <c r="BO456" s="29"/>
      <c r="BP456" s="1"/>
    </row>
    <row r="457" ht="14.25" customHeight="1" spans="1:68">
      <c r="A457" s="48">
        <f t="shared" si="21"/>
        <v>447</v>
      </c>
      <c r="B457" s="49">
        <f ca="1" t="shared" si="7"/>
        <v>0.395184576374297</v>
      </c>
      <c r="C457" s="49">
        <f ca="1">VLOOKUP(B457,'Data Sources'!$C:$E,3)</f>
        <v>1</v>
      </c>
      <c r="D457" s="59">
        <f ca="1" t="shared" si="8"/>
        <v>736</v>
      </c>
      <c r="E457" s="49">
        <f ca="1" t="shared" si="9"/>
        <v>0.272264120490239</v>
      </c>
      <c r="F457" s="49" t="str">
        <f ca="1">VLOOKUP(E457,'Data Sources'!$J$4:$O$6,3)</f>
        <v>Hot Coffee</v>
      </c>
      <c r="G457" s="49">
        <f ca="1">VLOOKUP(E457,'Data Sources'!$J$4:$O$6,4)</f>
        <v>2</v>
      </c>
      <c r="H457" s="54">
        <f ca="1" t="shared" si="10"/>
        <v>2</v>
      </c>
      <c r="I457" s="54">
        <f ca="1" t="shared" ref="I457:K457" si="2253">IF($H457=I$9,MAX(L456,$D457),L456)</f>
        <v>741</v>
      </c>
      <c r="J457" s="54">
        <f ca="1" t="shared" si="2253"/>
        <v>739</v>
      </c>
      <c r="K457" s="54">
        <f ca="1" t="shared" si="2253"/>
        <v>745</v>
      </c>
      <c r="L457" s="48">
        <f ca="1" t="shared" ref="L457:N457" si="2254">IF($H457=L$9,I457+$G457,L456)</f>
        <v>741</v>
      </c>
      <c r="M457" s="48">
        <f ca="1" t="shared" si="2254"/>
        <v>741</v>
      </c>
      <c r="N457" s="48">
        <f ca="1" t="shared" si="2254"/>
        <v>745</v>
      </c>
      <c r="O457" s="79">
        <f ca="1" t="shared" ref="O457:Q457" si="2255">+IF($H457=O$9,L457-$D457,0)</f>
        <v>0</v>
      </c>
      <c r="P457" s="79">
        <f ca="1" t="shared" si="2255"/>
        <v>5</v>
      </c>
      <c r="Q457" s="79">
        <f ca="1" t="shared" si="2255"/>
        <v>0</v>
      </c>
      <c r="R457" s="48">
        <f ca="1" t="shared" ref="R457:T457" si="2256">+IF($H457=R$9,MAX(0,L457-$D457),0)*$AA457</f>
        <v>0</v>
      </c>
      <c r="S457" s="48">
        <f ca="1" t="shared" si="2256"/>
        <v>0</v>
      </c>
      <c r="T457" s="48">
        <f ca="1" t="shared" si="2256"/>
        <v>0</v>
      </c>
      <c r="U457" s="48">
        <f ca="1" t="shared" ref="U457:W457" si="2257">IF($H457=U$9,MAX(I457-L456,0),0)*$AA457</f>
        <v>0</v>
      </c>
      <c r="V457" s="48">
        <f ca="1" t="shared" si="2257"/>
        <v>0</v>
      </c>
      <c r="W457" s="48">
        <f ca="1" t="shared" si="2257"/>
        <v>0</v>
      </c>
      <c r="Y457" s="1"/>
      <c r="AA457" s="119">
        <f ca="1" t="shared" si="16"/>
        <v>0</v>
      </c>
      <c r="AB457" s="36">
        <f ca="1" t="shared" si="17"/>
        <v>0</v>
      </c>
      <c r="AC457" s="118">
        <f ca="1" t="shared" si="18"/>
        <v>0</v>
      </c>
      <c r="AE457" s="1"/>
      <c r="AG457" s="133">
        <f ca="1">VLOOKUP(F457,'Data Sources'!$L$3:$N$6,3,0)</f>
        <v>4</v>
      </c>
      <c r="AH457" s="134">
        <f ca="1">VLOOKUP(F457,'Data Sources'!$L$3:$O$6,4,0)</f>
        <v>1.2</v>
      </c>
      <c r="AI457" s="135">
        <f ca="1" t="shared" si="1947"/>
        <v>2.8</v>
      </c>
      <c r="AK457" s="1"/>
      <c r="AU457" s="1"/>
      <c r="AZ457" s="153"/>
      <c r="BA457" s="29"/>
      <c r="BB457" s="1"/>
      <c r="BG457" s="153"/>
      <c r="BH457" s="29"/>
      <c r="BI457" s="1"/>
      <c r="BN457" s="153"/>
      <c r="BO457" s="29"/>
      <c r="BP457" s="1"/>
    </row>
    <row r="458" ht="14.25" customHeight="1" spans="1:68">
      <c r="A458" s="55">
        <f t="shared" si="21"/>
        <v>448</v>
      </c>
      <c r="B458" s="56">
        <f ca="1" t="shared" si="7"/>
        <v>0.762650717399801</v>
      </c>
      <c r="C458" s="56">
        <f ca="1">VLOOKUP(B458,'Data Sources'!$C:$E,3)</f>
        <v>2</v>
      </c>
      <c r="D458" s="57">
        <f ca="1" t="shared" si="8"/>
        <v>738</v>
      </c>
      <c r="E458" s="56">
        <f ca="1" t="shared" si="9"/>
        <v>0.715271987887424</v>
      </c>
      <c r="F458" s="56" t="str">
        <f ca="1">VLOOKUP(E458,'Data Sources'!$J$4:$O$6,3)</f>
        <v>Blended Drink</v>
      </c>
      <c r="G458" s="56">
        <f ca="1">VLOOKUP(E458,'Data Sources'!$J$4:$O$6,4)</f>
        <v>8</v>
      </c>
      <c r="H458" s="58">
        <f ca="1" t="shared" si="10"/>
        <v>1</v>
      </c>
      <c r="I458" s="58">
        <f ca="1" t="shared" ref="I458:K458" si="2258">IF($H458=I$9,MAX(L457,$D458),L457)</f>
        <v>741</v>
      </c>
      <c r="J458" s="58">
        <f ca="1" t="shared" si="2258"/>
        <v>741</v>
      </c>
      <c r="K458" s="58">
        <f ca="1" t="shared" si="2258"/>
        <v>745</v>
      </c>
      <c r="L458" s="48">
        <f ca="1" t="shared" ref="L458:N458" si="2259">IF($H458=L$9,I458+$G458,L457)</f>
        <v>749</v>
      </c>
      <c r="M458" s="48">
        <f ca="1" t="shared" si="2259"/>
        <v>741</v>
      </c>
      <c r="N458" s="48">
        <f ca="1" t="shared" si="2259"/>
        <v>745</v>
      </c>
      <c r="O458" s="79">
        <f ca="1" t="shared" ref="O458:Q458" si="2260">+IF($H458=O$9,L458-$D458,0)</f>
        <v>11</v>
      </c>
      <c r="P458" s="79">
        <f ca="1" t="shared" si="2260"/>
        <v>0</v>
      </c>
      <c r="Q458" s="79">
        <f ca="1" t="shared" si="2260"/>
        <v>0</v>
      </c>
      <c r="R458" s="55">
        <f ca="1" t="shared" ref="R458:T458" si="2261">+IF($H458=R$9,MAX(0,L458-$D458),0)*$AA458</f>
        <v>0</v>
      </c>
      <c r="S458" s="55">
        <f ca="1" t="shared" si="2261"/>
        <v>0</v>
      </c>
      <c r="T458" s="55">
        <f ca="1" t="shared" si="2261"/>
        <v>0</v>
      </c>
      <c r="U458" s="55">
        <f ca="1" t="shared" ref="U458:W458" si="2262">IF($H458=U$9,MAX(I458-L457,0),0)*$AA458</f>
        <v>0</v>
      </c>
      <c r="V458" s="55">
        <f ca="1" t="shared" si="2262"/>
        <v>0</v>
      </c>
      <c r="W458" s="55">
        <f ca="1" t="shared" si="2262"/>
        <v>0</v>
      </c>
      <c r="Y458" s="1"/>
      <c r="AA458" s="119">
        <f ca="1" t="shared" si="16"/>
        <v>0</v>
      </c>
      <c r="AB458" s="36">
        <f ca="1" t="shared" si="17"/>
        <v>0</v>
      </c>
      <c r="AC458" s="118">
        <f ca="1" t="shared" si="18"/>
        <v>0</v>
      </c>
      <c r="AE458" s="1"/>
      <c r="AG458" s="133">
        <f ca="1">VLOOKUP(F458,'Data Sources'!$L$3:$N$6,3,0)</f>
        <v>5</v>
      </c>
      <c r="AH458" s="134">
        <f ca="1">VLOOKUP(F458,'Data Sources'!$L$3:$O$6,4,0)</f>
        <v>1.9</v>
      </c>
      <c r="AI458" s="135">
        <f ca="1" t="shared" si="1947"/>
        <v>3.1</v>
      </c>
      <c r="AK458" s="1"/>
      <c r="AU458" s="1"/>
      <c r="AZ458" s="153"/>
      <c r="BA458" s="29"/>
      <c r="BB458" s="1"/>
      <c r="BG458" s="153"/>
      <c r="BH458" s="29"/>
      <c r="BI458" s="1"/>
      <c r="BN458" s="153"/>
      <c r="BO458" s="29"/>
      <c r="BP458" s="1"/>
    </row>
    <row r="459" ht="14.25" customHeight="1" spans="1:68">
      <c r="A459" s="48">
        <f t="shared" si="21"/>
        <v>449</v>
      </c>
      <c r="B459" s="49">
        <f ca="1" t="shared" si="7"/>
        <v>0.318574331325148</v>
      </c>
      <c r="C459" s="49">
        <f ca="1">VLOOKUP(B459,'Data Sources'!$C:$E,3)</f>
        <v>1</v>
      </c>
      <c r="D459" s="59">
        <f ca="1" t="shared" si="8"/>
        <v>739</v>
      </c>
      <c r="E459" s="49">
        <f ca="1" t="shared" si="9"/>
        <v>0.0296497688743071</v>
      </c>
      <c r="F459" s="49" t="str">
        <f ca="1">VLOOKUP(E459,'Data Sources'!$J$4:$O$6,3)</f>
        <v>Hot Coffee</v>
      </c>
      <c r="G459" s="49">
        <f ca="1">VLOOKUP(E459,'Data Sources'!$J$4:$O$6,4)</f>
        <v>2</v>
      </c>
      <c r="H459" s="54">
        <f ca="1" t="shared" si="10"/>
        <v>2</v>
      </c>
      <c r="I459" s="54">
        <f ca="1" t="shared" ref="I459:K459" si="2263">IF($H459=I$9,MAX(L458,$D459),L458)</f>
        <v>749</v>
      </c>
      <c r="J459" s="54">
        <f ca="1" t="shared" si="2263"/>
        <v>741</v>
      </c>
      <c r="K459" s="54">
        <f ca="1" t="shared" si="2263"/>
        <v>745</v>
      </c>
      <c r="L459" s="48">
        <f ca="1" t="shared" ref="L459:N459" si="2264">IF($H459=L$9,I459+$G459,L458)</f>
        <v>749</v>
      </c>
      <c r="M459" s="48">
        <f ca="1" t="shared" si="2264"/>
        <v>743</v>
      </c>
      <c r="N459" s="48">
        <f ca="1" t="shared" si="2264"/>
        <v>745</v>
      </c>
      <c r="O459" s="79">
        <f ca="1" t="shared" ref="O459:Q459" si="2265">+IF($H459=O$9,L459-$D459,0)</f>
        <v>0</v>
      </c>
      <c r="P459" s="79">
        <f ca="1" t="shared" si="2265"/>
        <v>4</v>
      </c>
      <c r="Q459" s="79">
        <f ca="1" t="shared" si="2265"/>
        <v>0</v>
      </c>
      <c r="R459" s="48">
        <f ca="1" t="shared" ref="R459:T459" si="2266">+IF($H459=R$9,MAX(0,L459-$D459),0)*$AA459</f>
        <v>0</v>
      </c>
      <c r="S459" s="48">
        <f ca="1" t="shared" si="2266"/>
        <v>0</v>
      </c>
      <c r="T459" s="48">
        <f ca="1" t="shared" si="2266"/>
        <v>0</v>
      </c>
      <c r="U459" s="48">
        <f ca="1" t="shared" ref="U459:W459" si="2267">IF($H459=U$9,MAX(I459-L458,0),0)*$AA459</f>
        <v>0</v>
      </c>
      <c r="V459" s="48">
        <f ca="1" t="shared" si="2267"/>
        <v>0</v>
      </c>
      <c r="W459" s="48">
        <f ca="1" t="shared" si="2267"/>
        <v>0</v>
      </c>
      <c r="Y459" s="1"/>
      <c r="AA459" s="119">
        <f ca="1" t="shared" si="16"/>
        <v>0</v>
      </c>
      <c r="AB459" s="36">
        <f ca="1" t="shared" si="17"/>
        <v>0</v>
      </c>
      <c r="AC459" s="118">
        <f ca="1" t="shared" si="18"/>
        <v>0</v>
      </c>
      <c r="AE459" s="1"/>
      <c r="AG459" s="133">
        <f ca="1">VLOOKUP(F459,'Data Sources'!$L$3:$N$6,3,0)</f>
        <v>4</v>
      </c>
      <c r="AH459" s="134">
        <f ca="1">VLOOKUP(F459,'Data Sources'!$L$3:$O$6,4,0)</f>
        <v>1.2</v>
      </c>
      <c r="AI459" s="135">
        <f ca="1" t="shared" ref="AI459:AI510" si="2268">AG459-AH459</f>
        <v>2.8</v>
      </c>
      <c r="AK459" s="1"/>
      <c r="AU459" s="1"/>
      <c r="AZ459" s="153"/>
      <c r="BA459" s="29"/>
      <c r="BB459" s="1"/>
      <c r="BG459" s="153"/>
      <c r="BH459" s="29"/>
      <c r="BI459" s="1"/>
      <c r="BN459" s="153"/>
      <c r="BO459" s="29"/>
      <c r="BP459" s="1"/>
    </row>
    <row r="460" ht="14.25" customHeight="1" spans="1:68">
      <c r="A460" s="55">
        <f t="shared" si="21"/>
        <v>450</v>
      </c>
      <c r="B460" s="56">
        <f ca="1" t="shared" si="7"/>
        <v>0.451920347400837</v>
      </c>
      <c r="C460" s="56">
        <f ca="1">VLOOKUP(B460,'Data Sources'!$C:$E,3)</f>
        <v>1</v>
      </c>
      <c r="D460" s="57">
        <f ca="1" t="shared" si="8"/>
        <v>740</v>
      </c>
      <c r="E460" s="56">
        <f ca="1" t="shared" si="9"/>
        <v>0.660153046807056</v>
      </c>
      <c r="F460" s="56" t="str">
        <f ca="1">VLOOKUP(E460,'Data Sources'!$J$4:$O$6,3)</f>
        <v>Cold Coffee</v>
      </c>
      <c r="G460" s="56">
        <f ca="1">VLOOKUP(E460,'Data Sources'!$J$4:$O$6,4)</f>
        <v>5</v>
      </c>
      <c r="H460" s="58">
        <f ca="1" t="shared" si="10"/>
        <v>2</v>
      </c>
      <c r="I460" s="58">
        <f ca="1" t="shared" ref="I460:K460" si="2269">IF($H460=I$9,MAX(L459,$D460),L459)</f>
        <v>749</v>
      </c>
      <c r="J460" s="58">
        <f ca="1" t="shared" si="2269"/>
        <v>743</v>
      </c>
      <c r="K460" s="58">
        <f ca="1" t="shared" si="2269"/>
        <v>745</v>
      </c>
      <c r="L460" s="48">
        <f ca="1" t="shared" ref="L460:N460" si="2270">IF($H460=L$9,I460+$G460,L459)</f>
        <v>749</v>
      </c>
      <c r="M460" s="48">
        <f ca="1" t="shared" si="2270"/>
        <v>748</v>
      </c>
      <c r="N460" s="48">
        <f ca="1" t="shared" si="2270"/>
        <v>745</v>
      </c>
      <c r="O460" s="79">
        <f ca="1" t="shared" ref="O460:Q460" si="2271">+IF($H460=O$9,L460-$D460,0)</f>
        <v>0</v>
      </c>
      <c r="P460" s="79">
        <f ca="1" t="shared" si="2271"/>
        <v>8</v>
      </c>
      <c r="Q460" s="79">
        <f ca="1" t="shared" si="2271"/>
        <v>0</v>
      </c>
      <c r="R460" s="55">
        <f ca="1" t="shared" ref="R460:T460" si="2272">+IF($H460=R$9,MAX(0,L460-$D460),0)*$AA460</f>
        <v>0</v>
      </c>
      <c r="S460" s="55">
        <f ca="1" t="shared" si="2272"/>
        <v>0</v>
      </c>
      <c r="T460" s="55">
        <f ca="1" t="shared" si="2272"/>
        <v>0</v>
      </c>
      <c r="U460" s="55">
        <f ca="1" t="shared" ref="U460:W460" si="2273">IF($H460=U$9,MAX(I460-L459,0),0)*$AA460</f>
        <v>0</v>
      </c>
      <c r="V460" s="55">
        <f ca="1" t="shared" si="2273"/>
        <v>0</v>
      </c>
      <c r="W460" s="55">
        <f ca="1" t="shared" si="2273"/>
        <v>0</v>
      </c>
      <c r="Y460" s="1"/>
      <c r="AA460" s="119">
        <f ca="1" t="shared" si="16"/>
        <v>0</v>
      </c>
      <c r="AB460" s="36">
        <f ca="1" t="shared" si="17"/>
        <v>0</v>
      </c>
      <c r="AC460" s="118">
        <f ca="1" t="shared" si="18"/>
        <v>0</v>
      </c>
      <c r="AE460" s="1"/>
      <c r="AG460" s="133">
        <f ca="1">VLOOKUP(F460,'Data Sources'!$L$3:$N$6,3,0)</f>
        <v>4</v>
      </c>
      <c r="AH460" s="134">
        <f ca="1">VLOOKUP(F460,'Data Sources'!$L$3:$O$6,4,0)</f>
        <v>1</v>
      </c>
      <c r="AI460" s="135">
        <f ca="1" t="shared" si="2268"/>
        <v>3</v>
      </c>
      <c r="AK460" s="1"/>
      <c r="AU460" s="1"/>
      <c r="AZ460" s="153"/>
      <c r="BA460" s="29"/>
      <c r="BB460" s="1"/>
      <c r="BG460" s="153"/>
      <c r="BH460" s="29"/>
      <c r="BI460" s="1"/>
      <c r="BN460" s="153"/>
      <c r="BO460" s="29"/>
      <c r="BP460" s="1"/>
    </row>
    <row r="461" ht="14.25" customHeight="1" spans="1:68">
      <c r="A461" s="48">
        <f t="shared" si="21"/>
        <v>451</v>
      </c>
      <c r="B461" s="49">
        <f ca="1" t="shared" si="7"/>
        <v>0.860499616010989</v>
      </c>
      <c r="C461" s="49">
        <f ca="1">VLOOKUP(B461,'Data Sources'!$C:$E,3)</f>
        <v>3</v>
      </c>
      <c r="D461" s="59">
        <f ca="1" t="shared" si="8"/>
        <v>743</v>
      </c>
      <c r="E461" s="49">
        <f ca="1" t="shared" si="9"/>
        <v>0.760166250841579</v>
      </c>
      <c r="F461" s="49" t="str">
        <f ca="1">VLOOKUP(E461,'Data Sources'!$J$4:$O$6,3)</f>
        <v>Blended Drink</v>
      </c>
      <c r="G461" s="49">
        <f ca="1">VLOOKUP(E461,'Data Sources'!$J$4:$O$6,4)</f>
        <v>8</v>
      </c>
      <c r="H461" s="54">
        <f ca="1" t="shared" si="10"/>
        <v>3</v>
      </c>
      <c r="I461" s="54">
        <f ca="1" t="shared" ref="I461:K461" si="2274">IF($H461=I$9,MAX(L460,$D461),L460)</f>
        <v>749</v>
      </c>
      <c r="J461" s="54">
        <f ca="1" t="shared" si="2274"/>
        <v>748</v>
      </c>
      <c r="K461" s="54">
        <f ca="1" t="shared" si="2274"/>
        <v>745</v>
      </c>
      <c r="L461" s="48">
        <f ca="1" t="shared" ref="L461:N461" si="2275">IF($H461=L$9,I461+$G461,L460)</f>
        <v>749</v>
      </c>
      <c r="M461" s="48">
        <f ca="1" t="shared" si="2275"/>
        <v>748</v>
      </c>
      <c r="N461" s="48">
        <f ca="1" t="shared" si="2275"/>
        <v>753</v>
      </c>
      <c r="O461" s="79">
        <f ca="1" t="shared" ref="O461:Q461" si="2276">+IF($H461=O$9,L461-$D461,0)</f>
        <v>0</v>
      </c>
      <c r="P461" s="79">
        <f ca="1" t="shared" si="2276"/>
        <v>0</v>
      </c>
      <c r="Q461" s="79">
        <f ca="1" t="shared" si="2276"/>
        <v>10</v>
      </c>
      <c r="R461" s="48">
        <f ca="1" t="shared" ref="R461:T461" si="2277">+IF($H461=R$9,MAX(0,L461-$D461),0)*$AA461</f>
        <v>0</v>
      </c>
      <c r="S461" s="48">
        <f ca="1" t="shared" si="2277"/>
        <v>0</v>
      </c>
      <c r="T461" s="48">
        <f ca="1" t="shared" si="2277"/>
        <v>0</v>
      </c>
      <c r="U461" s="48">
        <f ca="1" t="shared" ref="U461:W461" si="2278">IF($H461=U$9,MAX(I461-L460,0),0)*$AA461</f>
        <v>0</v>
      </c>
      <c r="V461" s="48">
        <f ca="1" t="shared" si="2278"/>
        <v>0</v>
      </c>
      <c r="W461" s="48">
        <f ca="1" t="shared" si="2278"/>
        <v>0</v>
      </c>
      <c r="Y461" s="1"/>
      <c r="AA461" s="119">
        <f ca="1" t="shared" si="16"/>
        <v>0</v>
      </c>
      <c r="AB461" s="36">
        <f ca="1" t="shared" si="17"/>
        <v>0</v>
      </c>
      <c r="AC461" s="118">
        <f ca="1" t="shared" si="18"/>
        <v>0</v>
      </c>
      <c r="AE461" s="1"/>
      <c r="AG461" s="133">
        <f ca="1">VLOOKUP(F461,'Data Sources'!$L$3:$N$6,3,0)</f>
        <v>5</v>
      </c>
      <c r="AH461" s="134">
        <f ca="1">VLOOKUP(F461,'Data Sources'!$L$3:$O$6,4,0)</f>
        <v>1.9</v>
      </c>
      <c r="AI461" s="135">
        <f ca="1" t="shared" si="2268"/>
        <v>3.1</v>
      </c>
      <c r="AK461" s="1"/>
      <c r="AU461" s="1"/>
      <c r="AZ461" s="153"/>
      <c r="BA461" s="29"/>
      <c r="BB461" s="1"/>
      <c r="BG461" s="153"/>
      <c r="BH461" s="29"/>
      <c r="BI461" s="1"/>
      <c r="BN461" s="153"/>
      <c r="BO461" s="29"/>
      <c r="BP461" s="1"/>
    </row>
    <row r="462" ht="14.25" customHeight="1" spans="1:68">
      <c r="A462" s="55">
        <f t="shared" si="21"/>
        <v>452</v>
      </c>
      <c r="B462" s="56">
        <f ca="1" t="shared" si="7"/>
        <v>0.478245807290361</v>
      </c>
      <c r="C462" s="56">
        <f ca="1">VLOOKUP(B462,'Data Sources'!$C:$E,3)</f>
        <v>1</v>
      </c>
      <c r="D462" s="57">
        <f ca="1" t="shared" si="8"/>
        <v>744</v>
      </c>
      <c r="E462" s="56">
        <f ca="1" t="shared" si="9"/>
        <v>0.782297765036764</v>
      </c>
      <c r="F462" s="56" t="str">
        <f ca="1">VLOOKUP(E462,'Data Sources'!$J$4:$O$6,3)</f>
        <v>Blended Drink</v>
      </c>
      <c r="G462" s="56">
        <f ca="1">VLOOKUP(E462,'Data Sources'!$J$4:$O$6,4)</f>
        <v>8</v>
      </c>
      <c r="H462" s="58">
        <f ca="1" t="shared" si="10"/>
        <v>2</v>
      </c>
      <c r="I462" s="58">
        <f ca="1" t="shared" ref="I462:K462" si="2279">IF($H462=I$9,MAX(L461,$D462),L461)</f>
        <v>749</v>
      </c>
      <c r="J462" s="58">
        <f ca="1" t="shared" si="2279"/>
        <v>748</v>
      </c>
      <c r="K462" s="58">
        <f ca="1" t="shared" si="2279"/>
        <v>753</v>
      </c>
      <c r="L462" s="48">
        <f ca="1" t="shared" ref="L462:N462" si="2280">IF($H462=L$9,I462+$G462,L461)</f>
        <v>749</v>
      </c>
      <c r="M462" s="48">
        <f ca="1" t="shared" si="2280"/>
        <v>756</v>
      </c>
      <c r="N462" s="48">
        <f ca="1" t="shared" si="2280"/>
        <v>753</v>
      </c>
      <c r="O462" s="79">
        <f ca="1" t="shared" ref="O462:Q462" si="2281">+IF($H462=O$9,L462-$D462,0)</f>
        <v>0</v>
      </c>
      <c r="P462" s="79">
        <f ca="1" t="shared" si="2281"/>
        <v>12</v>
      </c>
      <c r="Q462" s="79">
        <f ca="1" t="shared" si="2281"/>
        <v>0</v>
      </c>
      <c r="R462" s="55">
        <f ca="1" t="shared" ref="R462:T462" si="2282">+IF($H462=R$9,MAX(0,L462-$D462),0)*$AA462</f>
        <v>0</v>
      </c>
      <c r="S462" s="55">
        <f ca="1" t="shared" si="2282"/>
        <v>0</v>
      </c>
      <c r="T462" s="55">
        <f ca="1" t="shared" si="2282"/>
        <v>0</v>
      </c>
      <c r="U462" s="55">
        <f ca="1" t="shared" ref="U462:W462" si="2283">IF($H462=U$9,MAX(I462-L461,0),0)*$AA462</f>
        <v>0</v>
      </c>
      <c r="V462" s="55">
        <f ca="1" t="shared" si="2283"/>
        <v>0</v>
      </c>
      <c r="W462" s="55">
        <f ca="1" t="shared" si="2283"/>
        <v>0</v>
      </c>
      <c r="Y462" s="1"/>
      <c r="AA462" s="119">
        <f ca="1" t="shared" si="16"/>
        <v>0</v>
      </c>
      <c r="AB462" s="36">
        <f ca="1" t="shared" si="17"/>
        <v>0</v>
      </c>
      <c r="AC462" s="118">
        <f ca="1" t="shared" si="18"/>
        <v>0</v>
      </c>
      <c r="AE462" s="1"/>
      <c r="AG462" s="133">
        <f ca="1">VLOOKUP(F462,'Data Sources'!$L$3:$N$6,3,0)</f>
        <v>5</v>
      </c>
      <c r="AH462" s="134">
        <f ca="1">VLOOKUP(F462,'Data Sources'!$L$3:$O$6,4,0)</f>
        <v>1.9</v>
      </c>
      <c r="AI462" s="135">
        <f ca="1" t="shared" si="2268"/>
        <v>3.1</v>
      </c>
      <c r="AK462" s="1"/>
      <c r="AU462" s="1"/>
      <c r="AZ462" s="153"/>
      <c r="BA462" s="29"/>
      <c r="BB462" s="1"/>
      <c r="BG462" s="153"/>
      <c r="BH462" s="29"/>
      <c r="BI462" s="1"/>
      <c r="BN462" s="153"/>
      <c r="BO462" s="29"/>
      <c r="BP462" s="1"/>
    </row>
    <row r="463" ht="14.25" customHeight="1" spans="1:68">
      <c r="A463" s="48">
        <f t="shared" si="21"/>
        <v>453</v>
      </c>
      <c r="B463" s="49">
        <f ca="1" t="shared" si="7"/>
        <v>0.931601795922588</v>
      </c>
      <c r="C463" s="49">
        <f ca="1">VLOOKUP(B463,'Data Sources'!$C:$E,3)</f>
        <v>3</v>
      </c>
      <c r="D463" s="59">
        <f ca="1" t="shared" si="8"/>
        <v>747</v>
      </c>
      <c r="E463" s="49">
        <f ca="1" t="shared" si="9"/>
        <v>0.442437996948861</v>
      </c>
      <c r="F463" s="49" t="str">
        <f ca="1">VLOOKUP(E463,'Data Sources'!$J$4:$O$6,3)</f>
        <v>Hot Coffee</v>
      </c>
      <c r="G463" s="49">
        <f ca="1">VLOOKUP(E463,'Data Sources'!$J$4:$O$6,4)</f>
        <v>2</v>
      </c>
      <c r="H463" s="54">
        <f ca="1" t="shared" si="10"/>
        <v>1</v>
      </c>
      <c r="I463" s="54">
        <f ca="1" t="shared" ref="I463:K463" si="2284">IF($H463=I$9,MAX(L462,$D463),L462)</f>
        <v>749</v>
      </c>
      <c r="J463" s="54">
        <f ca="1" t="shared" si="2284"/>
        <v>756</v>
      </c>
      <c r="K463" s="54">
        <f ca="1" t="shared" si="2284"/>
        <v>753</v>
      </c>
      <c r="L463" s="48">
        <f ca="1" t="shared" ref="L463:N463" si="2285">IF($H463=L$9,I463+$G463,L462)</f>
        <v>751</v>
      </c>
      <c r="M463" s="48">
        <f ca="1" t="shared" si="2285"/>
        <v>756</v>
      </c>
      <c r="N463" s="48">
        <f ca="1" t="shared" si="2285"/>
        <v>753</v>
      </c>
      <c r="O463" s="79">
        <f ca="1" t="shared" ref="O463:Q463" si="2286">+IF($H463=O$9,L463-$D463,0)</f>
        <v>4</v>
      </c>
      <c r="P463" s="79">
        <f ca="1" t="shared" si="2286"/>
        <v>0</v>
      </c>
      <c r="Q463" s="79">
        <f ca="1" t="shared" si="2286"/>
        <v>0</v>
      </c>
      <c r="R463" s="48">
        <f ca="1" t="shared" ref="R463:T463" si="2287">+IF($H463=R$9,MAX(0,L463-$D463),0)*$AA463</f>
        <v>0</v>
      </c>
      <c r="S463" s="48">
        <f ca="1" t="shared" si="2287"/>
        <v>0</v>
      </c>
      <c r="T463" s="48">
        <f ca="1" t="shared" si="2287"/>
        <v>0</v>
      </c>
      <c r="U463" s="48">
        <f ca="1" t="shared" ref="U463:W463" si="2288">IF($H463=U$9,MAX(I463-L462,0),0)*$AA463</f>
        <v>0</v>
      </c>
      <c r="V463" s="48">
        <f ca="1" t="shared" si="2288"/>
        <v>0</v>
      </c>
      <c r="W463" s="48">
        <f ca="1" t="shared" si="2288"/>
        <v>0</v>
      </c>
      <c r="Y463" s="1"/>
      <c r="AA463" s="119">
        <f ca="1" t="shared" si="16"/>
        <v>0</v>
      </c>
      <c r="AB463" s="36">
        <f ca="1" t="shared" si="17"/>
        <v>0</v>
      </c>
      <c r="AC463" s="118">
        <f ca="1" t="shared" si="18"/>
        <v>0</v>
      </c>
      <c r="AE463" s="1"/>
      <c r="AG463" s="133">
        <f ca="1">VLOOKUP(F463,'Data Sources'!$L$3:$N$6,3,0)</f>
        <v>4</v>
      </c>
      <c r="AH463" s="134">
        <f ca="1">VLOOKUP(F463,'Data Sources'!$L$3:$O$6,4,0)</f>
        <v>1.2</v>
      </c>
      <c r="AI463" s="135">
        <f ca="1" t="shared" si="2268"/>
        <v>2.8</v>
      </c>
      <c r="AK463" s="1"/>
      <c r="AU463" s="1"/>
      <c r="AZ463" s="153"/>
      <c r="BA463" s="29"/>
      <c r="BB463" s="1"/>
      <c r="BG463" s="153"/>
      <c r="BH463" s="29"/>
      <c r="BI463" s="1"/>
      <c r="BN463" s="153"/>
      <c r="BO463" s="29"/>
      <c r="BP463" s="1"/>
    </row>
    <row r="464" ht="14.25" customHeight="1" spans="1:68">
      <c r="A464" s="55">
        <f t="shared" si="21"/>
        <v>454</v>
      </c>
      <c r="B464" s="56">
        <f ca="1" t="shared" si="7"/>
        <v>0.517210636579871</v>
      </c>
      <c r="C464" s="56">
        <f ca="1">VLOOKUP(B464,'Data Sources'!$C:$E,3)</f>
        <v>2</v>
      </c>
      <c r="D464" s="57">
        <f ca="1" t="shared" si="8"/>
        <v>749</v>
      </c>
      <c r="E464" s="56">
        <f ca="1" t="shared" si="9"/>
        <v>0.409062481774336</v>
      </c>
      <c r="F464" s="56" t="str">
        <f ca="1">VLOOKUP(E464,'Data Sources'!$J$4:$O$6,3)</f>
        <v>Hot Coffee</v>
      </c>
      <c r="G464" s="56">
        <f ca="1">VLOOKUP(E464,'Data Sources'!$J$4:$O$6,4)</f>
        <v>2</v>
      </c>
      <c r="H464" s="58">
        <f ca="1" t="shared" si="10"/>
        <v>1</v>
      </c>
      <c r="I464" s="58">
        <f ca="1" t="shared" ref="I464:K464" si="2289">IF($H464=I$9,MAX(L463,$D464),L463)</f>
        <v>751</v>
      </c>
      <c r="J464" s="58">
        <f ca="1" t="shared" si="2289"/>
        <v>756</v>
      </c>
      <c r="K464" s="58">
        <f ca="1" t="shared" si="2289"/>
        <v>753</v>
      </c>
      <c r="L464" s="48">
        <f ca="1" t="shared" ref="L464:N464" si="2290">IF($H464=L$9,I464+$G464,L463)</f>
        <v>753</v>
      </c>
      <c r="M464" s="48">
        <f ca="1" t="shared" si="2290"/>
        <v>756</v>
      </c>
      <c r="N464" s="48">
        <f ca="1" t="shared" si="2290"/>
        <v>753</v>
      </c>
      <c r="O464" s="79">
        <f ca="1" t="shared" ref="O464:Q464" si="2291">+IF($H464=O$9,L464-$D464,0)</f>
        <v>4</v>
      </c>
      <c r="P464" s="79">
        <f ca="1" t="shared" si="2291"/>
        <v>0</v>
      </c>
      <c r="Q464" s="79">
        <f ca="1" t="shared" si="2291"/>
        <v>0</v>
      </c>
      <c r="R464" s="55">
        <f ca="1" t="shared" ref="R464:T464" si="2292">+IF($H464=R$9,MAX(0,L464-$D464),0)*$AA464</f>
        <v>0</v>
      </c>
      <c r="S464" s="55">
        <f ca="1" t="shared" si="2292"/>
        <v>0</v>
      </c>
      <c r="T464" s="55">
        <f ca="1" t="shared" si="2292"/>
        <v>0</v>
      </c>
      <c r="U464" s="55">
        <f ca="1" t="shared" ref="U464:W464" si="2293">IF($H464=U$9,MAX(I464-L463,0),0)*$AA464</f>
        <v>0</v>
      </c>
      <c r="V464" s="55">
        <f ca="1" t="shared" si="2293"/>
        <v>0</v>
      </c>
      <c r="W464" s="55">
        <f ca="1" t="shared" si="2293"/>
        <v>0</v>
      </c>
      <c r="Y464" s="1"/>
      <c r="AA464" s="119">
        <f ca="1" t="shared" si="16"/>
        <v>0</v>
      </c>
      <c r="AB464" s="36">
        <f ca="1" t="shared" si="17"/>
        <v>0</v>
      </c>
      <c r="AC464" s="118">
        <f ca="1" t="shared" si="18"/>
        <v>0</v>
      </c>
      <c r="AE464" s="1"/>
      <c r="AG464" s="133">
        <f ca="1">VLOOKUP(F464,'Data Sources'!$L$3:$N$6,3,0)</f>
        <v>4</v>
      </c>
      <c r="AH464" s="134">
        <f ca="1">VLOOKUP(F464,'Data Sources'!$L$3:$O$6,4,0)</f>
        <v>1.2</v>
      </c>
      <c r="AI464" s="135">
        <f ca="1" t="shared" si="2268"/>
        <v>2.8</v>
      </c>
      <c r="AK464" s="1"/>
      <c r="AU464" s="1"/>
      <c r="AZ464" s="153"/>
      <c r="BA464" s="29"/>
      <c r="BB464" s="1"/>
      <c r="BG464" s="153"/>
      <c r="BH464" s="29"/>
      <c r="BI464" s="1"/>
      <c r="BN464" s="153"/>
      <c r="BO464" s="29"/>
      <c r="BP464" s="1"/>
    </row>
    <row r="465" ht="14.25" customHeight="1" spans="1:68">
      <c r="A465" s="48">
        <f t="shared" si="21"/>
        <v>455</v>
      </c>
      <c r="B465" s="49">
        <f ca="1" t="shared" si="7"/>
        <v>0.287040020241509</v>
      </c>
      <c r="C465" s="49">
        <f ca="1">VLOOKUP(B465,'Data Sources'!$C:$E,3)</f>
        <v>1</v>
      </c>
      <c r="D465" s="59">
        <f ca="1" t="shared" si="8"/>
        <v>750</v>
      </c>
      <c r="E465" s="49">
        <f ca="1" t="shared" si="9"/>
        <v>0.287292494562589</v>
      </c>
      <c r="F465" s="49" t="str">
        <f ca="1">VLOOKUP(E465,'Data Sources'!$J$4:$O$6,3)</f>
        <v>Hot Coffee</v>
      </c>
      <c r="G465" s="49">
        <f ca="1">VLOOKUP(E465,'Data Sources'!$J$4:$O$6,4)</f>
        <v>2</v>
      </c>
      <c r="H465" s="54">
        <f ca="1" t="shared" si="10"/>
        <v>1</v>
      </c>
      <c r="I465" s="54">
        <f ca="1" t="shared" ref="I465:K465" si="2294">IF($H465=I$9,MAX(L464,$D465),L464)</f>
        <v>753</v>
      </c>
      <c r="J465" s="54">
        <f ca="1" t="shared" si="2294"/>
        <v>756</v>
      </c>
      <c r="K465" s="54">
        <f ca="1" t="shared" si="2294"/>
        <v>753</v>
      </c>
      <c r="L465" s="48">
        <f ca="1" t="shared" ref="L465:N465" si="2295">IF($H465=L$9,I465+$G465,L464)</f>
        <v>755</v>
      </c>
      <c r="M465" s="48">
        <f ca="1" t="shared" si="2295"/>
        <v>756</v>
      </c>
      <c r="N465" s="48">
        <f ca="1" t="shared" si="2295"/>
        <v>753</v>
      </c>
      <c r="O465" s="79">
        <f ca="1" t="shared" ref="O465:Q465" si="2296">+IF($H465=O$9,L465-$D465,0)</f>
        <v>5</v>
      </c>
      <c r="P465" s="79">
        <f ca="1" t="shared" si="2296"/>
        <v>0</v>
      </c>
      <c r="Q465" s="79">
        <f ca="1" t="shared" si="2296"/>
        <v>0</v>
      </c>
      <c r="R465" s="48">
        <f ca="1" t="shared" ref="R465:T465" si="2297">+IF($H465=R$9,MAX(0,L465-$D465),0)*$AA465</f>
        <v>0</v>
      </c>
      <c r="S465" s="48">
        <f ca="1" t="shared" si="2297"/>
        <v>0</v>
      </c>
      <c r="T465" s="48">
        <f ca="1" t="shared" si="2297"/>
        <v>0</v>
      </c>
      <c r="U465" s="48">
        <f ca="1" t="shared" ref="U465:W465" si="2298">IF($H465=U$9,MAX(I465-L464,0),0)*$AA465</f>
        <v>0</v>
      </c>
      <c r="V465" s="48">
        <f ca="1" t="shared" si="2298"/>
        <v>0</v>
      </c>
      <c r="W465" s="48">
        <f ca="1" t="shared" si="2298"/>
        <v>0</v>
      </c>
      <c r="Y465" s="1"/>
      <c r="AA465" s="119">
        <f ca="1" t="shared" si="16"/>
        <v>0</v>
      </c>
      <c r="AB465" s="36">
        <f ca="1" t="shared" si="17"/>
        <v>0</v>
      </c>
      <c r="AC465" s="118">
        <f ca="1" t="shared" si="18"/>
        <v>0</v>
      </c>
      <c r="AE465" s="1"/>
      <c r="AG465" s="133">
        <f ca="1">VLOOKUP(F465,'Data Sources'!$L$3:$N$6,3,0)</f>
        <v>4</v>
      </c>
      <c r="AH465" s="134">
        <f ca="1">VLOOKUP(F465,'Data Sources'!$L$3:$O$6,4,0)</f>
        <v>1.2</v>
      </c>
      <c r="AI465" s="135">
        <f ca="1" t="shared" si="2268"/>
        <v>2.8</v>
      </c>
      <c r="AK465" s="1"/>
      <c r="AU465" s="1"/>
      <c r="AZ465" s="153"/>
      <c r="BA465" s="29"/>
      <c r="BB465" s="1"/>
      <c r="BG465" s="153"/>
      <c r="BH465" s="29"/>
      <c r="BI465" s="1"/>
      <c r="BN465" s="153"/>
      <c r="BO465" s="29"/>
      <c r="BP465" s="1"/>
    </row>
    <row r="466" ht="14.25" customHeight="1" spans="1:68">
      <c r="A466" s="55">
        <f t="shared" si="21"/>
        <v>456</v>
      </c>
      <c r="B466" s="56">
        <f ca="1" t="shared" si="7"/>
        <v>0.674055243318626</v>
      </c>
      <c r="C466" s="56">
        <f ca="1">VLOOKUP(B466,'Data Sources'!$C:$E,3)</f>
        <v>2</v>
      </c>
      <c r="D466" s="57">
        <f ca="1" t="shared" si="8"/>
        <v>752</v>
      </c>
      <c r="E466" s="56">
        <f ca="1" t="shared" si="9"/>
        <v>0.382222774664074</v>
      </c>
      <c r="F466" s="56" t="str">
        <f ca="1">VLOOKUP(E466,'Data Sources'!$J$4:$O$6,3)</f>
        <v>Hot Coffee</v>
      </c>
      <c r="G466" s="56">
        <f ca="1">VLOOKUP(E466,'Data Sources'!$J$4:$O$6,4)</f>
        <v>2</v>
      </c>
      <c r="H466" s="58">
        <f ca="1" t="shared" si="10"/>
        <v>3</v>
      </c>
      <c r="I466" s="58">
        <f ca="1" t="shared" ref="I466:K466" si="2299">IF($H466=I$9,MAX(L465,$D466),L465)</f>
        <v>755</v>
      </c>
      <c r="J466" s="58">
        <f ca="1" t="shared" si="2299"/>
        <v>756</v>
      </c>
      <c r="K466" s="58">
        <f ca="1" t="shared" si="2299"/>
        <v>753</v>
      </c>
      <c r="L466" s="48">
        <f ca="1" t="shared" ref="L466:N466" si="2300">IF($H466=L$9,I466+$G466,L465)</f>
        <v>755</v>
      </c>
      <c r="M466" s="48">
        <f ca="1" t="shared" si="2300"/>
        <v>756</v>
      </c>
      <c r="N466" s="48">
        <f ca="1" t="shared" si="2300"/>
        <v>755</v>
      </c>
      <c r="O466" s="79">
        <f ca="1" t="shared" ref="O466:Q466" si="2301">+IF($H466=O$9,L466-$D466,0)</f>
        <v>0</v>
      </c>
      <c r="P466" s="79">
        <f ca="1" t="shared" si="2301"/>
        <v>0</v>
      </c>
      <c r="Q466" s="79">
        <f ca="1" t="shared" si="2301"/>
        <v>3</v>
      </c>
      <c r="R466" s="55">
        <f ca="1" t="shared" ref="R466:T466" si="2302">+IF($H466=R$9,MAX(0,L466-$D466),0)*$AA466</f>
        <v>0</v>
      </c>
      <c r="S466" s="55">
        <f ca="1" t="shared" si="2302"/>
        <v>0</v>
      </c>
      <c r="T466" s="55">
        <f ca="1" t="shared" si="2302"/>
        <v>0</v>
      </c>
      <c r="U466" s="55">
        <f ca="1" t="shared" ref="U466:W466" si="2303">IF($H466=U$9,MAX(I466-L465,0),0)*$AA466</f>
        <v>0</v>
      </c>
      <c r="V466" s="55">
        <f ca="1" t="shared" si="2303"/>
        <v>0</v>
      </c>
      <c r="W466" s="55">
        <f ca="1" t="shared" si="2303"/>
        <v>0</v>
      </c>
      <c r="Y466" s="1"/>
      <c r="AA466" s="119">
        <f ca="1" t="shared" si="16"/>
        <v>0</v>
      </c>
      <c r="AB466" s="36">
        <f ca="1" t="shared" si="17"/>
        <v>0</v>
      </c>
      <c r="AC466" s="118">
        <f ca="1" t="shared" si="18"/>
        <v>0</v>
      </c>
      <c r="AE466" s="1"/>
      <c r="AG466" s="133">
        <f ca="1">VLOOKUP(F466,'Data Sources'!$L$3:$N$6,3,0)</f>
        <v>4</v>
      </c>
      <c r="AH466" s="134">
        <f ca="1">VLOOKUP(F466,'Data Sources'!$L$3:$O$6,4,0)</f>
        <v>1.2</v>
      </c>
      <c r="AI466" s="135">
        <f ca="1" t="shared" si="2268"/>
        <v>2.8</v>
      </c>
      <c r="AK466" s="1"/>
      <c r="AU466" s="1"/>
      <c r="AZ466" s="153"/>
      <c r="BA466" s="29"/>
      <c r="BB466" s="1"/>
      <c r="BG466" s="153"/>
      <c r="BH466" s="29"/>
      <c r="BI466" s="1"/>
      <c r="BN466" s="153"/>
      <c r="BO466" s="29"/>
      <c r="BP466" s="1"/>
    </row>
    <row r="467" ht="14.25" customHeight="1" spans="1:68">
      <c r="A467" s="48">
        <f t="shared" si="21"/>
        <v>457</v>
      </c>
      <c r="B467" s="49">
        <f ca="1" t="shared" si="7"/>
        <v>0.865009815461446</v>
      </c>
      <c r="C467" s="49">
        <f ca="1">VLOOKUP(B467,'Data Sources'!$C:$E,3)</f>
        <v>3</v>
      </c>
      <c r="D467" s="59">
        <f ca="1" t="shared" si="8"/>
        <v>755</v>
      </c>
      <c r="E467" s="49">
        <f ca="1" t="shared" si="9"/>
        <v>0.877246463226465</v>
      </c>
      <c r="F467" s="49" t="str">
        <f ca="1">VLOOKUP(E467,'Data Sources'!$J$4:$O$6,3)</f>
        <v>Blended Drink</v>
      </c>
      <c r="G467" s="49">
        <f ca="1">VLOOKUP(E467,'Data Sources'!$J$4:$O$6,4)</f>
        <v>8</v>
      </c>
      <c r="H467" s="54">
        <f ca="1" t="shared" si="10"/>
        <v>1</v>
      </c>
      <c r="I467" s="54">
        <f ca="1" t="shared" ref="I467:K467" si="2304">IF($H467=I$9,MAX(L466,$D467),L466)</f>
        <v>755</v>
      </c>
      <c r="J467" s="54">
        <f ca="1" t="shared" si="2304"/>
        <v>756</v>
      </c>
      <c r="K467" s="54">
        <f ca="1" t="shared" si="2304"/>
        <v>755</v>
      </c>
      <c r="L467" s="48">
        <f ca="1" t="shared" ref="L467:N467" si="2305">IF($H467=L$9,I467+$G467,L466)</f>
        <v>763</v>
      </c>
      <c r="M467" s="48">
        <f ca="1" t="shared" si="2305"/>
        <v>756</v>
      </c>
      <c r="N467" s="48">
        <f ca="1" t="shared" si="2305"/>
        <v>755</v>
      </c>
      <c r="O467" s="79">
        <f ca="1" t="shared" ref="O467:Q467" si="2306">+IF($H467=O$9,L467-$D467,0)</f>
        <v>8</v>
      </c>
      <c r="P467" s="79">
        <f ca="1" t="shared" si="2306"/>
        <v>0</v>
      </c>
      <c r="Q467" s="79">
        <f ca="1" t="shared" si="2306"/>
        <v>0</v>
      </c>
      <c r="R467" s="48">
        <f ca="1" t="shared" ref="R467:T467" si="2307">+IF($H467=R$9,MAX(0,L467-$D467),0)*$AA467</f>
        <v>0</v>
      </c>
      <c r="S467" s="48">
        <f ca="1" t="shared" si="2307"/>
        <v>0</v>
      </c>
      <c r="T467" s="48">
        <f ca="1" t="shared" si="2307"/>
        <v>0</v>
      </c>
      <c r="U467" s="48">
        <f ca="1" t="shared" ref="U467:W467" si="2308">IF($H467=U$9,MAX(I467-L466,0),0)*$AA467</f>
        <v>0</v>
      </c>
      <c r="V467" s="48">
        <f ca="1" t="shared" si="2308"/>
        <v>0</v>
      </c>
      <c r="W467" s="48">
        <f ca="1" t="shared" si="2308"/>
        <v>0</v>
      </c>
      <c r="Y467" s="1"/>
      <c r="AA467" s="119">
        <f ca="1" t="shared" si="16"/>
        <v>0</v>
      </c>
      <c r="AB467" s="36">
        <f ca="1" t="shared" si="17"/>
        <v>0</v>
      </c>
      <c r="AC467" s="118">
        <f ca="1" t="shared" si="18"/>
        <v>0</v>
      </c>
      <c r="AE467" s="1"/>
      <c r="AG467" s="133">
        <f ca="1">VLOOKUP(F467,'Data Sources'!$L$3:$N$6,3,0)</f>
        <v>5</v>
      </c>
      <c r="AH467" s="134">
        <f ca="1">VLOOKUP(F467,'Data Sources'!$L$3:$O$6,4,0)</f>
        <v>1.9</v>
      </c>
      <c r="AI467" s="135">
        <f ca="1" t="shared" si="2268"/>
        <v>3.1</v>
      </c>
      <c r="AK467" s="1"/>
      <c r="AU467" s="1"/>
      <c r="AZ467" s="153"/>
      <c r="BA467" s="29"/>
      <c r="BB467" s="1"/>
      <c r="BG467" s="153"/>
      <c r="BH467" s="29"/>
      <c r="BI467" s="1"/>
      <c r="BN467" s="153"/>
      <c r="BO467" s="29"/>
      <c r="BP467" s="1"/>
    </row>
    <row r="468" ht="14.25" customHeight="1" spans="1:68">
      <c r="A468" s="55">
        <f t="shared" si="21"/>
        <v>458</v>
      </c>
      <c r="B468" s="56">
        <f ca="1" t="shared" si="7"/>
        <v>0.701884530427074</v>
      </c>
      <c r="C468" s="56">
        <f ca="1">VLOOKUP(B468,'Data Sources'!$C:$E,3)</f>
        <v>2</v>
      </c>
      <c r="D468" s="57">
        <f ca="1" t="shared" si="8"/>
        <v>757</v>
      </c>
      <c r="E468" s="56">
        <f ca="1" t="shared" si="9"/>
        <v>0.388403216335659</v>
      </c>
      <c r="F468" s="56" t="str">
        <f ca="1">VLOOKUP(E468,'Data Sources'!$J$4:$O$6,3)</f>
        <v>Hot Coffee</v>
      </c>
      <c r="G468" s="56">
        <f ca="1">VLOOKUP(E468,'Data Sources'!$J$4:$O$6,4)</f>
        <v>2</v>
      </c>
      <c r="H468" s="58">
        <f ca="1" t="shared" si="10"/>
        <v>3</v>
      </c>
      <c r="I468" s="58">
        <f ca="1" t="shared" ref="I468:K468" si="2309">IF($H468=I$9,MAX(L467,$D468),L467)</f>
        <v>763</v>
      </c>
      <c r="J468" s="58">
        <f ca="1" t="shared" si="2309"/>
        <v>756</v>
      </c>
      <c r="K468" s="58">
        <f ca="1" t="shared" si="2309"/>
        <v>757</v>
      </c>
      <c r="L468" s="48">
        <f ca="1" t="shared" ref="L468:N468" si="2310">IF($H468=L$9,I468+$G468,L467)</f>
        <v>763</v>
      </c>
      <c r="M468" s="48">
        <f ca="1" t="shared" si="2310"/>
        <v>756</v>
      </c>
      <c r="N468" s="48">
        <f ca="1" t="shared" si="2310"/>
        <v>759</v>
      </c>
      <c r="O468" s="79">
        <f ca="1" t="shared" ref="O468:Q468" si="2311">+IF($H468=O$9,L468-$D468,0)</f>
        <v>0</v>
      </c>
      <c r="P468" s="79">
        <f ca="1" t="shared" si="2311"/>
        <v>0</v>
      </c>
      <c r="Q468" s="79">
        <f ca="1" t="shared" si="2311"/>
        <v>2</v>
      </c>
      <c r="R468" s="55">
        <f ca="1" t="shared" ref="R468:T468" si="2312">+IF($H468=R$9,MAX(0,L468-$D468),0)*$AA468</f>
        <v>0</v>
      </c>
      <c r="S468" s="55">
        <f ca="1" t="shared" si="2312"/>
        <v>0</v>
      </c>
      <c r="T468" s="55">
        <f ca="1" t="shared" si="2312"/>
        <v>0</v>
      </c>
      <c r="U468" s="55">
        <f ca="1" t="shared" ref="U468:W468" si="2313">IF($H468=U$9,MAX(I468-L467,0),0)*$AA468</f>
        <v>0</v>
      </c>
      <c r="V468" s="55">
        <f ca="1" t="shared" si="2313"/>
        <v>0</v>
      </c>
      <c r="W468" s="55">
        <f ca="1" t="shared" si="2313"/>
        <v>0</v>
      </c>
      <c r="Y468" s="1"/>
      <c r="AA468" s="119">
        <f ca="1" t="shared" si="16"/>
        <v>0</v>
      </c>
      <c r="AB468" s="36">
        <f ca="1" t="shared" si="17"/>
        <v>0</v>
      </c>
      <c r="AC468" s="118">
        <f ca="1" t="shared" si="18"/>
        <v>0</v>
      </c>
      <c r="AE468" s="1"/>
      <c r="AG468" s="133">
        <f ca="1">VLOOKUP(F468,'Data Sources'!$L$3:$N$6,3,0)</f>
        <v>4</v>
      </c>
      <c r="AH468" s="134">
        <f ca="1">VLOOKUP(F468,'Data Sources'!$L$3:$O$6,4,0)</f>
        <v>1.2</v>
      </c>
      <c r="AI468" s="135">
        <f ca="1" t="shared" si="2268"/>
        <v>2.8</v>
      </c>
      <c r="AK468" s="1"/>
      <c r="AU468" s="1"/>
      <c r="AZ468" s="153"/>
      <c r="BA468" s="29"/>
      <c r="BB468" s="1"/>
      <c r="BG468" s="153"/>
      <c r="BH468" s="29"/>
      <c r="BI468" s="1"/>
      <c r="BN468" s="153"/>
      <c r="BO468" s="29"/>
      <c r="BP468" s="1"/>
    </row>
    <row r="469" ht="14.25" customHeight="1" spans="1:68">
      <c r="A469" s="48">
        <f t="shared" si="21"/>
        <v>459</v>
      </c>
      <c r="B469" s="49">
        <f ca="1" t="shared" si="7"/>
        <v>0.701496448823008</v>
      </c>
      <c r="C469" s="49">
        <f ca="1">VLOOKUP(B469,'Data Sources'!$C:$E,3)</f>
        <v>2</v>
      </c>
      <c r="D469" s="59">
        <f ca="1" t="shared" si="8"/>
        <v>759</v>
      </c>
      <c r="E469" s="49">
        <f ca="1" t="shared" si="9"/>
        <v>0.160171667616085</v>
      </c>
      <c r="F469" s="49" t="str">
        <f ca="1">VLOOKUP(E469,'Data Sources'!$J$4:$O$6,3)</f>
        <v>Hot Coffee</v>
      </c>
      <c r="G469" s="49">
        <f ca="1">VLOOKUP(E469,'Data Sources'!$J$4:$O$6,4)</f>
        <v>2</v>
      </c>
      <c r="H469" s="54">
        <f ca="1" t="shared" si="10"/>
        <v>2</v>
      </c>
      <c r="I469" s="54">
        <f ca="1" t="shared" ref="I469:K469" si="2314">IF($H469=I$9,MAX(L468,$D469),L468)</f>
        <v>763</v>
      </c>
      <c r="J469" s="54">
        <f ca="1" t="shared" si="2314"/>
        <v>759</v>
      </c>
      <c r="K469" s="54">
        <f ca="1" t="shared" si="2314"/>
        <v>759</v>
      </c>
      <c r="L469" s="48">
        <f ca="1" t="shared" ref="L469:N469" si="2315">IF($H469=L$9,I469+$G469,L468)</f>
        <v>763</v>
      </c>
      <c r="M469" s="48">
        <f ca="1" t="shared" si="2315"/>
        <v>761</v>
      </c>
      <c r="N469" s="48">
        <f ca="1" t="shared" si="2315"/>
        <v>759</v>
      </c>
      <c r="O469" s="79">
        <f ca="1" t="shared" ref="O469:Q469" si="2316">+IF($H469=O$9,L469-$D469,0)</f>
        <v>0</v>
      </c>
      <c r="P469" s="79">
        <f ca="1" t="shared" si="2316"/>
        <v>2</v>
      </c>
      <c r="Q469" s="79">
        <f ca="1" t="shared" si="2316"/>
        <v>0</v>
      </c>
      <c r="R469" s="48">
        <f ca="1" t="shared" ref="R469:T469" si="2317">+IF($H469=R$9,MAX(0,L469-$D469),0)*$AA469</f>
        <v>0</v>
      </c>
      <c r="S469" s="48">
        <f ca="1" t="shared" si="2317"/>
        <v>0</v>
      </c>
      <c r="T469" s="48">
        <f ca="1" t="shared" si="2317"/>
        <v>0</v>
      </c>
      <c r="U469" s="48">
        <f ca="1" t="shared" ref="U469:W469" si="2318">IF($H469=U$9,MAX(I469-L468,0),0)*$AA469</f>
        <v>0</v>
      </c>
      <c r="V469" s="48">
        <f ca="1" t="shared" si="2318"/>
        <v>0</v>
      </c>
      <c r="W469" s="48">
        <f ca="1" t="shared" si="2318"/>
        <v>0</v>
      </c>
      <c r="Y469" s="1"/>
      <c r="AA469" s="119">
        <f ca="1" t="shared" si="16"/>
        <v>0</v>
      </c>
      <c r="AB469" s="36">
        <f ca="1" t="shared" si="17"/>
        <v>0</v>
      </c>
      <c r="AC469" s="118">
        <f ca="1" t="shared" si="18"/>
        <v>0</v>
      </c>
      <c r="AE469" s="1"/>
      <c r="AG469" s="133">
        <f ca="1">VLOOKUP(F469,'Data Sources'!$L$3:$N$6,3,0)</f>
        <v>4</v>
      </c>
      <c r="AH469" s="134">
        <f ca="1">VLOOKUP(F469,'Data Sources'!$L$3:$O$6,4,0)</f>
        <v>1.2</v>
      </c>
      <c r="AI469" s="135">
        <f ca="1" t="shared" si="2268"/>
        <v>2.8</v>
      </c>
      <c r="AK469" s="1"/>
      <c r="AU469" s="1"/>
      <c r="AZ469" s="153"/>
      <c r="BA469" s="29"/>
      <c r="BB469" s="1"/>
      <c r="BG469" s="153"/>
      <c r="BH469" s="29"/>
      <c r="BI469" s="1"/>
      <c r="BN469" s="153"/>
      <c r="BO469" s="29"/>
      <c r="BP469" s="1"/>
    </row>
    <row r="470" ht="14.25" customHeight="1" spans="1:68">
      <c r="A470" s="55">
        <f t="shared" si="21"/>
        <v>460</v>
      </c>
      <c r="B470" s="56">
        <f ca="1" t="shared" si="7"/>
        <v>0.676071590838159</v>
      </c>
      <c r="C470" s="56">
        <f ca="1">VLOOKUP(B470,'Data Sources'!$C:$E,3)</f>
        <v>2</v>
      </c>
      <c r="D470" s="57">
        <f ca="1" t="shared" si="8"/>
        <v>761</v>
      </c>
      <c r="E470" s="56">
        <f ca="1" t="shared" si="9"/>
        <v>0.0576931349736263</v>
      </c>
      <c r="F470" s="56" t="str">
        <f ca="1">VLOOKUP(E470,'Data Sources'!$J$4:$O$6,3)</f>
        <v>Hot Coffee</v>
      </c>
      <c r="G470" s="56">
        <f ca="1">VLOOKUP(E470,'Data Sources'!$J$4:$O$6,4)</f>
        <v>2</v>
      </c>
      <c r="H470" s="58">
        <f ca="1" t="shared" si="10"/>
        <v>3</v>
      </c>
      <c r="I470" s="58">
        <f ca="1" t="shared" ref="I470:K470" si="2319">IF($H470=I$9,MAX(L469,$D470),L469)</f>
        <v>763</v>
      </c>
      <c r="J470" s="58">
        <f ca="1" t="shared" si="2319"/>
        <v>761</v>
      </c>
      <c r="K470" s="58">
        <f ca="1" t="shared" si="2319"/>
        <v>761</v>
      </c>
      <c r="L470" s="48">
        <f ca="1" t="shared" ref="L470:N470" si="2320">IF($H470=L$9,I470+$G470,L469)</f>
        <v>763</v>
      </c>
      <c r="M470" s="48">
        <f ca="1" t="shared" si="2320"/>
        <v>761</v>
      </c>
      <c r="N470" s="48">
        <f ca="1" t="shared" si="2320"/>
        <v>763</v>
      </c>
      <c r="O470" s="79">
        <f ca="1" t="shared" ref="O470:Q470" si="2321">+IF($H470=O$9,L470-$D470,0)</f>
        <v>0</v>
      </c>
      <c r="P470" s="79">
        <f ca="1" t="shared" si="2321"/>
        <v>0</v>
      </c>
      <c r="Q470" s="79">
        <f ca="1" t="shared" si="2321"/>
        <v>2</v>
      </c>
      <c r="R470" s="55">
        <f ca="1" t="shared" ref="R470:T470" si="2322">+IF($H470=R$9,MAX(0,L470-$D470),0)*$AA470</f>
        <v>0</v>
      </c>
      <c r="S470" s="55">
        <f ca="1" t="shared" si="2322"/>
        <v>0</v>
      </c>
      <c r="T470" s="55">
        <f ca="1" t="shared" si="2322"/>
        <v>0</v>
      </c>
      <c r="U470" s="55">
        <f ca="1" t="shared" ref="U470:W470" si="2323">IF($H470=U$9,MAX(I470-L469,0),0)*$AA470</f>
        <v>0</v>
      </c>
      <c r="V470" s="55">
        <f ca="1" t="shared" si="2323"/>
        <v>0</v>
      </c>
      <c r="W470" s="55">
        <f ca="1" t="shared" si="2323"/>
        <v>0</v>
      </c>
      <c r="Y470" s="1"/>
      <c r="AA470" s="119">
        <f ca="1" t="shared" si="16"/>
        <v>0</v>
      </c>
      <c r="AB470" s="36">
        <f ca="1" t="shared" si="17"/>
        <v>0</v>
      </c>
      <c r="AC470" s="118">
        <f ca="1" t="shared" si="18"/>
        <v>0</v>
      </c>
      <c r="AE470" s="1"/>
      <c r="AG470" s="133">
        <f ca="1">VLOOKUP(F470,'Data Sources'!$L$3:$N$6,3,0)</f>
        <v>4</v>
      </c>
      <c r="AH470" s="134">
        <f ca="1">VLOOKUP(F470,'Data Sources'!$L$3:$O$6,4,0)</f>
        <v>1.2</v>
      </c>
      <c r="AI470" s="135">
        <f ca="1" t="shared" si="2268"/>
        <v>2.8</v>
      </c>
      <c r="AK470" s="1"/>
      <c r="AU470" s="1"/>
      <c r="AZ470" s="153"/>
      <c r="BA470" s="29"/>
      <c r="BB470" s="1"/>
      <c r="BG470" s="153"/>
      <c r="BH470" s="29"/>
      <c r="BI470" s="1"/>
      <c r="BN470" s="153"/>
      <c r="BO470" s="29"/>
      <c r="BP470" s="1"/>
    </row>
    <row r="471" ht="14.25" customHeight="1" spans="1:68">
      <c r="A471" s="48">
        <f t="shared" si="21"/>
        <v>461</v>
      </c>
      <c r="B471" s="49">
        <f ca="1" t="shared" si="7"/>
        <v>0.329995102167117</v>
      </c>
      <c r="C471" s="49">
        <f ca="1">VLOOKUP(B471,'Data Sources'!$C:$E,3)</f>
        <v>1</v>
      </c>
      <c r="D471" s="59">
        <f ca="1" t="shared" si="8"/>
        <v>762</v>
      </c>
      <c r="E471" s="49">
        <f ca="1" t="shared" si="9"/>
        <v>0.483255549797671</v>
      </c>
      <c r="F471" s="49" t="str">
        <f ca="1">VLOOKUP(E471,'Data Sources'!$J$4:$O$6,3)</f>
        <v>Hot Coffee</v>
      </c>
      <c r="G471" s="49">
        <f ca="1">VLOOKUP(E471,'Data Sources'!$J$4:$O$6,4)</f>
        <v>2</v>
      </c>
      <c r="H471" s="54">
        <f ca="1" t="shared" si="10"/>
        <v>2</v>
      </c>
      <c r="I471" s="54">
        <f ca="1" t="shared" ref="I471:K471" si="2324">IF($H471=I$9,MAX(L470,$D471),L470)</f>
        <v>763</v>
      </c>
      <c r="J471" s="54">
        <f ca="1" t="shared" si="2324"/>
        <v>762</v>
      </c>
      <c r="K471" s="54">
        <f ca="1" t="shared" si="2324"/>
        <v>763</v>
      </c>
      <c r="L471" s="48">
        <f ca="1" t="shared" ref="L471:N471" si="2325">IF($H471=L$9,I471+$G471,L470)</f>
        <v>763</v>
      </c>
      <c r="M471" s="48">
        <f ca="1" t="shared" si="2325"/>
        <v>764</v>
      </c>
      <c r="N471" s="48">
        <f ca="1" t="shared" si="2325"/>
        <v>763</v>
      </c>
      <c r="O471" s="79">
        <f ca="1" t="shared" ref="O471:Q471" si="2326">+IF($H471=O$9,L471-$D471,0)</f>
        <v>0</v>
      </c>
      <c r="P471" s="79">
        <f ca="1" t="shared" si="2326"/>
        <v>2</v>
      </c>
      <c r="Q471" s="79">
        <f ca="1" t="shared" si="2326"/>
        <v>0</v>
      </c>
      <c r="R471" s="48">
        <f ca="1" t="shared" ref="R471:T471" si="2327">+IF($H471=R$9,MAX(0,L471-$D471),0)*$AA471</f>
        <v>0</v>
      </c>
      <c r="S471" s="48">
        <f ca="1" t="shared" si="2327"/>
        <v>0</v>
      </c>
      <c r="T471" s="48">
        <f ca="1" t="shared" si="2327"/>
        <v>0</v>
      </c>
      <c r="U471" s="48">
        <f ca="1" t="shared" ref="U471:W471" si="2328">IF($H471=U$9,MAX(I471-L470,0),0)*$AA471</f>
        <v>0</v>
      </c>
      <c r="V471" s="48">
        <f ca="1" t="shared" si="2328"/>
        <v>0</v>
      </c>
      <c r="W471" s="48">
        <f ca="1" t="shared" si="2328"/>
        <v>0</v>
      </c>
      <c r="Y471" s="1"/>
      <c r="AA471" s="119">
        <f ca="1" t="shared" si="16"/>
        <v>0</v>
      </c>
      <c r="AB471" s="36">
        <f ca="1" t="shared" si="17"/>
        <v>0</v>
      </c>
      <c r="AC471" s="118">
        <f ca="1" t="shared" si="18"/>
        <v>0</v>
      </c>
      <c r="AE471" s="1"/>
      <c r="AG471" s="133">
        <f ca="1">VLOOKUP(F471,'Data Sources'!$L$3:$N$6,3,0)</f>
        <v>4</v>
      </c>
      <c r="AH471" s="134">
        <f ca="1">VLOOKUP(F471,'Data Sources'!$L$3:$O$6,4,0)</f>
        <v>1.2</v>
      </c>
      <c r="AI471" s="135">
        <f ca="1" t="shared" si="2268"/>
        <v>2.8</v>
      </c>
      <c r="AK471" s="1"/>
      <c r="AU471" s="1"/>
      <c r="AZ471" s="153"/>
      <c r="BA471" s="29"/>
      <c r="BB471" s="1"/>
      <c r="BG471" s="153"/>
      <c r="BH471" s="29"/>
      <c r="BI471" s="1"/>
      <c r="BN471" s="153"/>
      <c r="BO471" s="29"/>
      <c r="BP471" s="1"/>
    </row>
    <row r="472" ht="14.25" customHeight="1" spans="1:68">
      <c r="A472" s="55">
        <f t="shared" si="21"/>
        <v>462</v>
      </c>
      <c r="B472" s="56">
        <f ca="1" t="shared" si="7"/>
        <v>0.928776991142824</v>
      </c>
      <c r="C472" s="56">
        <f ca="1">VLOOKUP(B472,'Data Sources'!$C:$E,3)</f>
        <v>3</v>
      </c>
      <c r="D472" s="57">
        <f ca="1" t="shared" si="8"/>
        <v>765</v>
      </c>
      <c r="E472" s="56">
        <f ca="1" t="shared" si="9"/>
        <v>0.241214794167958</v>
      </c>
      <c r="F472" s="56" t="str">
        <f ca="1">VLOOKUP(E472,'Data Sources'!$J$4:$O$6,3)</f>
        <v>Hot Coffee</v>
      </c>
      <c r="G472" s="56">
        <f ca="1">VLOOKUP(E472,'Data Sources'!$J$4:$O$6,4)</f>
        <v>2</v>
      </c>
      <c r="H472" s="58">
        <f ca="1" t="shared" si="10"/>
        <v>1</v>
      </c>
      <c r="I472" s="58">
        <f ca="1" t="shared" ref="I472:K472" si="2329">IF($H472=I$9,MAX(L471,$D472),L471)</f>
        <v>765</v>
      </c>
      <c r="J472" s="58">
        <f ca="1" t="shared" si="2329"/>
        <v>764</v>
      </c>
      <c r="K472" s="58">
        <f ca="1" t="shared" si="2329"/>
        <v>763</v>
      </c>
      <c r="L472" s="48">
        <f ca="1" t="shared" ref="L472:N472" si="2330">IF($H472=L$9,I472+$G472,L471)</f>
        <v>767</v>
      </c>
      <c r="M472" s="48">
        <f ca="1" t="shared" si="2330"/>
        <v>764</v>
      </c>
      <c r="N472" s="48">
        <f ca="1" t="shared" si="2330"/>
        <v>763</v>
      </c>
      <c r="O472" s="79">
        <f ca="1" t="shared" ref="O472:Q472" si="2331">+IF($H472=O$9,L472-$D472,0)</f>
        <v>2</v>
      </c>
      <c r="P472" s="79">
        <f ca="1" t="shared" si="2331"/>
        <v>0</v>
      </c>
      <c r="Q472" s="79">
        <f ca="1" t="shared" si="2331"/>
        <v>0</v>
      </c>
      <c r="R472" s="55">
        <f ca="1" t="shared" ref="R472:T472" si="2332">+IF($H472=R$9,MAX(0,L472-$D472),0)*$AA472</f>
        <v>0</v>
      </c>
      <c r="S472" s="55">
        <f ca="1" t="shared" si="2332"/>
        <v>0</v>
      </c>
      <c r="T472" s="55">
        <f ca="1" t="shared" si="2332"/>
        <v>0</v>
      </c>
      <c r="U472" s="55">
        <f ca="1" t="shared" ref="U472:W472" si="2333">IF($H472=U$9,MAX(I472-L471,0),0)*$AA472</f>
        <v>0</v>
      </c>
      <c r="V472" s="55">
        <f ca="1" t="shared" si="2333"/>
        <v>0</v>
      </c>
      <c r="W472" s="55">
        <f ca="1" t="shared" si="2333"/>
        <v>0</v>
      </c>
      <c r="Y472" s="1"/>
      <c r="AA472" s="119">
        <f ca="1" t="shared" si="16"/>
        <v>0</v>
      </c>
      <c r="AB472" s="36">
        <f ca="1" t="shared" si="17"/>
        <v>0</v>
      </c>
      <c r="AC472" s="118">
        <f ca="1" t="shared" si="18"/>
        <v>0</v>
      </c>
      <c r="AE472" s="1"/>
      <c r="AG472" s="133">
        <f ca="1">VLOOKUP(F472,'Data Sources'!$L$3:$N$6,3,0)</f>
        <v>4</v>
      </c>
      <c r="AH472" s="134">
        <f ca="1">VLOOKUP(F472,'Data Sources'!$L$3:$O$6,4,0)</f>
        <v>1.2</v>
      </c>
      <c r="AI472" s="135">
        <f ca="1" t="shared" si="2268"/>
        <v>2.8</v>
      </c>
      <c r="AK472" s="1"/>
      <c r="AU472" s="1"/>
      <c r="AZ472" s="153"/>
      <c r="BA472" s="29"/>
      <c r="BB472" s="1"/>
      <c r="BG472" s="153"/>
      <c r="BH472" s="29"/>
      <c r="BI472" s="1"/>
      <c r="BN472" s="153"/>
      <c r="BO472" s="29"/>
      <c r="BP472" s="1"/>
    </row>
    <row r="473" ht="14.25" customHeight="1" spans="1:68">
      <c r="A473" s="48">
        <f t="shared" si="21"/>
        <v>463</v>
      </c>
      <c r="B473" s="49">
        <f ca="1" t="shared" si="7"/>
        <v>0.41565268577707</v>
      </c>
      <c r="C473" s="49">
        <f ca="1">VLOOKUP(B473,'Data Sources'!$C:$E,3)</f>
        <v>1</v>
      </c>
      <c r="D473" s="59">
        <f ca="1" t="shared" si="8"/>
        <v>766</v>
      </c>
      <c r="E473" s="49">
        <f ca="1" t="shared" si="9"/>
        <v>0.78284757227468</v>
      </c>
      <c r="F473" s="49" t="str">
        <f ca="1">VLOOKUP(E473,'Data Sources'!$J$4:$O$6,3)</f>
        <v>Blended Drink</v>
      </c>
      <c r="G473" s="49">
        <f ca="1">VLOOKUP(E473,'Data Sources'!$J$4:$O$6,4)</f>
        <v>8</v>
      </c>
      <c r="H473" s="54">
        <f ca="1" t="shared" si="10"/>
        <v>3</v>
      </c>
      <c r="I473" s="54">
        <f ca="1" t="shared" ref="I473:K473" si="2334">IF($H473=I$9,MAX(L472,$D473),L472)</f>
        <v>767</v>
      </c>
      <c r="J473" s="54">
        <f ca="1" t="shared" si="2334"/>
        <v>764</v>
      </c>
      <c r="K473" s="54">
        <f ca="1" t="shared" si="2334"/>
        <v>766</v>
      </c>
      <c r="L473" s="48">
        <f ca="1" t="shared" ref="L473:N473" si="2335">IF($H473=L$9,I473+$G473,L472)</f>
        <v>767</v>
      </c>
      <c r="M473" s="48">
        <f ca="1" t="shared" si="2335"/>
        <v>764</v>
      </c>
      <c r="N473" s="48">
        <f ca="1" t="shared" si="2335"/>
        <v>774</v>
      </c>
      <c r="O473" s="79">
        <f ca="1" t="shared" ref="O473:Q473" si="2336">+IF($H473=O$9,L473-$D473,0)</f>
        <v>0</v>
      </c>
      <c r="P473" s="79">
        <f ca="1" t="shared" si="2336"/>
        <v>0</v>
      </c>
      <c r="Q473" s="79">
        <f ca="1" t="shared" si="2336"/>
        <v>8</v>
      </c>
      <c r="R473" s="48">
        <f ca="1" t="shared" ref="R473:T473" si="2337">+IF($H473=R$9,MAX(0,L473-$D473),0)*$AA473</f>
        <v>0</v>
      </c>
      <c r="S473" s="48">
        <f ca="1" t="shared" si="2337"/>
        <v>0</v>
      </c>
      <c r="T473" s="48">
        <f ca="1" t="shared" si="2337"/>
        <v>0</v>
      </c>
      <c r="U473" s="48">
        <f ca="1" t="shared" ref="U473:W473" si="2338">IF($H473=U$9,MAX(I473-L472,0),0)*$AA473</f>
        <v>0</v>
      </c>
      <c r="V473" s="48">
        <f ca="1" t="shared" si="2338"/>
        <v>0</v>
      </c>
      <c r="W473" s="48">
        <f ca="1" t="shared" si="2338"/>
        <v>0</v>
      </c>
      <c r="Y473" s="1"/>
      <c r="AA473" s="119">
        <f ca="1" t="shared" si="16"/>
        <v>0</v>
      </c>
      <c r="AB473" s="36">
        <f ca="1" t="shared" si="17"/>
        <v>0</v>
      </c>
      <c r="AC473" s="118">
        <f ca="1" t="shared" si="18"/>
        <v>0</v>
      </c>
      <c r="AE473" s="1"/>
      <c r="AG473" s="133">
        <f ca="1">VLOOKUP(F473,'Data Sources'!$L$3:$N$6,3,0)</f>
        <v>5</v>
      </c>
      <c r="AH473" s="134">
        <f ca="1">VLOOKUP(F473,'Data Sources'!$L$3:$O$6,4,0)</f>
        <v>1.9</v>
      </c>
      <c r="AI473" s="135">
        <f ca="1" t="shared" si="2268"/>
        <v>3.1</v>
      </c>
      <c r="AK473" s="1"/>
      <c r="AU473" s="1"/>
      <c r="AZ473" s="153"/>
      <c r="BA473" s="29"/>
      <c r="BB473" s="1"/>
      <c r="BG473" s="153"/>
      <c r="BH473" s="29"/>
      <c r="BI473" s="1"/>
      <c r="BN473" s="153"/>
      <c r="BO473" s="29"/>
      <c r="BP473" s="1"/>
    </row>
    <row r="474" ht="14.25" customHeight="1" spans="1:68">
      <c r="A474" s="55">
        <f t="shared" si="21"/>
        <v>464</v>
      </c>
      <c r="B474" s="56">
        <f ca="1" t="shared" si="7"/>
        <v>0.221212916457254</v>
      </c>
      <c r="C474" s="56">
        <f ca="1">VLOOKUP(B474,'Data Sources'!$C:$E,3)</f>
        <v>1</v>
      </c>
      <c r="D474" s="57">
        <f ca="1" t="shared" si="8"/>
        <v>767</v>
      </c>
      <c r="E474" s="56">
        <f ca="1" t="shared" si="9"/>
        <v>0.872070582940014</v>
      </c>
      <c r="F474" s="56" t="str">
        <f ca="1">VLOOKUP(E474,'Data Sources'!$J$4:$O$6,3)</f>
        <v>Blended Drink</v>
      </c>
      <c r="G474" s="56">
        <f ca="1">VLOOKUP(E474,'Data Sources'!$J$4:$O$6,4)</f>
        <v>8</v>
      </c>
      <c r="H474" s="58">
        <f ca="1" t="shared" si="10"/>
        <v>2</v>
      </c>
      <c r="I474" s="58">
        <f ca="1" t="shared" ref="I474:K474" si="2339">IF($H474=I$9,MAX(L473,$D474),L473)</f>
        <v>767</v>
      </c>
      <c r="J474" s="58">
        <f ca="1" t="shared" si="2339"/>
        <v>767</v>
      </c>
      <c r="K474" s="58">
        <f ca="1" t="shared" si="2339"/>
        <v>774</v>
      </c>
      <c r="L474" s="48">
        <f ca="1" t="shared" ref="L474:N474" si="2340">IF($H474=L$9,I474+$G474,L473)</f>
        <v>767</v>
      </c>
      <c r="M474" s="48">
        <f ca="1" t="shared" si="2340"/>
        <v>775</v>
      </c>
      <c r="N474" s="48">
        <f ca="1" t="shared" si="2340"/>
        <v>774</v>
      </c>
      <c r="O474" s="79">
        <f ca="1" t="shared" ref="O474:Q474" si="2341">+IF($H474=O$9,L474-$D474,0)</f>
        <v>0</v>
      </c>
      <c r="P474" s="79">
        <f ca="1" t="shared" si="2341"/>
        <v>8</v>
      </c>
      <c r="Q474" s="79">
        <f ca="1" t="shared" si="2341"/>
        <v>0</v>
      </c>
      <c r="R474" s="55">
        <f ca="1" t="shared" ref="R474:T474" si="2342">+IF($H474=R$9,MAX(0,L474-$D474),0)*$AA474</f>
        <v>0</v>
      </c>
      <c r="S474" s="55">
        <f ca="1" t="shared" si="2342"/>
        <v>0</v>
      </c>
      <c r="T474" s="55">
        <f ca="1" t="shared" si="2342"/>
        <v>0</v>
      </c>
      <c r="U474" s="55">
        <f ca="1" t="shared" ref="U474:W474" si="2343">IF($H474=U$9,MAX(I474-L473,0),0)*$AA474</f>
        <v>0</v>
      </c>
      <c r="V474" s="55">
        <f ca="1" t="shared" si="2343"/>
        <v>0</v>
      </c>
      <c r="W474" s="55">
        <f ca="1" t="shared" si="2343"/>
        <v>0</v>
      </c>
      <c r="Y474" s="1"/>
      <c r="AA474" s="119">
        <f ca="1" t="shared" si="16"/>
        <v>0</v>
      </c>
      <c r="AB474" s="36">
        <f ca="1" t="shared" si="17"/>
        <v>0</v>
      </c>
      <c r="AC474" s="118">
        <f ca="1" t="shared" si="18"/>
        <v>0</v>
      </c>
      <c r="AE474" s="1"/>
      <c r="AG474" s="133">
        <f ca="1">VLOOKUP(F474,'Data Sources'!$L$3:$N$6,3,0)</f>
        <v>5</v>
      </c>
      <c r="AH474" s="134">
        <f ca="1">VLOOKUP(F474,'Data Sources'!$L$3:$O$6,4,0)</f>
        <v>1.9</v>
      </c>
      <c r="AI474" s="135">
        <f ca="1" t="shared" si="2268"/>
        <v>3.1</v>
      </c>
      <c r="AK474" s="1"/>
      <c r="AU474" s="1"/>
      <c r="AZ474" s="153"/>
      <c r="BA474" s="29"/>
      <c r="BB474" s="1"/>
      <c r="BG474" s="153"/>
      <c r="BH474" s="29"/>
      <c r="BI474" s="1"/>
      <c r="BN474" s="153"/>
      <c r="BO474" s="29"/>
      <c r="BP474" s="1"/>
    </row>
    <row r="475" ht="14.25" customHeight="1" spans="1:68">
      <c r="A475" s="48">
        <f t="shared" si="21"/>
        <v>465</v>
      </c>
      <c r="B475" s="49">
        <f ca="1" t="shared" si="7"/>
        <v>0.988482523513592</v>
      </c>
      <c r="C475" s="49">
        <f ca="1">VLOOKUP(B475,'Data Sources'!$C:$E,3)</f>
        <v>4</v>
      </c>
      <c r="D475" s="59">
        <f ca="1" t="shared" si="8"/>
        <v>771</v>
      </c>
      <c r="E475" s="49">
        <f ca="1" t="shared" si="9"/>
        <v>0.011915922427882</v>
      </c>
      <c r="F475" s="49" t="str">
        <f ca="1">VLOOKUP(E475,'Data Sources'!$J$4:$O$6,3)</f>
        <v>Hot Coffee</v>
      </c>
      <c r="G475" s="49">
        <f ca="1">VLOOKUP(E475,'Data Sources'!$J$4:$O$6,4)</f>
        <v>2</v>
      </c>
      <c r="H475" s="54">
        <f ca="1" t="shared" si="10"/>
        <v>1</v>
      </c>
      <c r="I475" s="54">
        <f ca="1" t="shared" ref="I475:K475" si="2344">IF($H475=I$9,MAX(L474,$D475),L474)</f>
        <v>771</v>
      </c>
      <c r="J475" s="54">
        <f ca="1" t="shared" si="2344"/>
        <v>775</v>
      </c>
      <c r="K475" s="54">
        <f ca="1" t="shared" si="2344"/>
        <v>774</v>
      </c>
      <c r="L475" s="48">
        <f ca="1" t="shared" ref="L475:N475" si="2345">IF($H475=L$9,I475+$G475,L474)</f>
        <v>773</v>
      </c>
      <c r="M475" s="48">
        <f ca="1" t="shared" si="2345"/>
        <v>775</v>
      </c>
      <c r="N475" s="48">
        <f ca="1" t="shared" si="2345"/>
        <v>774</v>
      </c>
      <c r="O475" s="79">
        <f ca="1" t="shared" ref="O475:Q475" si="2346">+IF($H475=O$9,L475-$D475,0)</f>
        <v>2</v>
      </c>
      <c r="P475" s="79">
        <f ca="1" t="shared" si="2346"/>
        <v>0</v>
      </c>
      <c r="Q475" s="79">
        <f ca="1" t="shared" si="2346"/>
        <v>0</v>
      </c>
      <c r="R475" s="48">
        <f ca="1" t="shared" ref="R475:T475" si="2347">+IF($H475=R$9,MAX(0,L475-$D475),0)*$AA475</f>
        <v>0</v>
      </c>
      <c r="S475" s="48">
        <f ca="1" t="shared" si="2347"/>
        <v>0</v>
      </c>
      <c r="T475" s="48">
        <f ca="1" t="shared" si="2347"/>
        <v>0</v>
      </c>
      <c r="U475" s="48">
        <f ca="1" t="shared" ref="U475:W475" si="2348">IF($H475=U$9,MAX(I475-L474,0),0)*$AA475</f>
        <v>0</v>
      </c>
      <c r="V475" s="48">
        <f ca="1" t="shared" si="2348"/>
        <v>0</v>
      </c>
      <c r="W475" s="48">
        <f ca="1" t="shared" si="2348"/>
        <v>0</v>
      </c>
      <c r="Y475" s="1"/>
      <c r="AA475" s="119">
        <f ca="1" t="shared" si="16"/>
        <v>0</v>
      </c>
      <c r="AB475" s="36">
        <f ca="1" t="shared" si="17"/>
        <v>0</v>
      </c>
      <c r="AC475" s="118">
        <f ca="1" t="shared" si="18"/>
        <v>0</v>
      </c>
      <c r="AE475" s="1"/>
      <c r="AG475" s="133">
        <f ca="1">VLOOKUP(F475,'Data Sources'!$L$3:$N$6,3,0)</f>
        <v>4</v>
      </c>
      <c r="AH475" s="134">
        <f ca="1">VLOOKUP(F475,'Data Sources'!$L$3:$O$6,4,0)</f>
        <v>1.2</v>
      </c>
      <c r="AI475" s="135">
        <f ca="1" t="shared" si="2268"/>
        <v>2.8</v>
      </c>
      <c r="AK475" s="1"/>
      <c r="AU475" s="1"/>
      <c r="AZ475" s="153"/>
      <c r="BA475" s="29"/>
      <c r="BB475" s="1"/>
      <c r="BG475" s="153"/>
      <c r="BH475" s="29"/>
      <c r="BI475" s="1"/>
      <c r="BN475" s="153"/>
      <c r="BO475" s="29"/>
      <c r="BP475" s="1"/>
    </row>
    <row r="476" ht="14.25" customHeight="1" spans="1:68">
      <c r="A476" s="55">
        <f t="shared" si="21"/>
        <v>466</v>
      </c>
      <c r="B476" s="56">
        <f ca="1" t="shared" si="7"/>
        <v>0.894311526984166</v>
      </c>
      <c r="C476" s="56">
        <f ca="1">VLOOKUP(B476,'Data Sources'!$C:$E,3)</f>
        <v>3</v>
      </c>
      <c r="D476" s="57">
        <f ca="1" t="shared" si="8"/>
        <v>774</v>
      </c>
      <c r="E476" s="56">
        <f ca="1" t="shared" si="9"/>
        <v>0.498059899607551</v>
      </c>
      <c r="F476" s="56" t="str">
        <f ca="1">VLOOKUP(E476,'Data Sources'!$J$4:$O$6,3)</f>
        <v>Hot Coffee</v>
      </c>
      <c r="G476" s="56">
        <f ca="1">VLOOKUP(E476,'Data Sources'!$J$4:$O$6,4)</f>
        <v>2</v>
      </c>
      <c r="H476" s="58">
        <f ca="1" t="shared" si="10"/>
        <v>1</v>
      </c>
      <c r="I476" s="58">
        <f ca="1" t="shared" ref="I476:K476" si="2349">IF($H476=I$9,MAX(L475,$D476),L475)</f>
        <v>774</v>
      </c>
      <c r="J476" s="58">
        <f ca="1" t="shared" si="2349"/>
        <v>775</v>
      </c>
      <c r="K476" s="58">
        <f ca="1" t="shared" si="2349"/>
        <v>774</v>
      </c>
      <c r="L476" s="48">
        <f ca="1" t="shared" ref="L476:N476" si="2350">IF($H476=L$9,I476+$G476,L475)</f>
        <v>776</v>
      </c>
      <c r="M476" s="48">
        <f ca="1" t="shared" si="2350"/>
        <v>775</v>
      </c>
      <c r="N476" s="48">
        <f ca="1" t="shared" si="2350"/>
        <v>774</v>
      </c>
      <c r="O476" s="79">
        <f ca="1" t="shared" ref="O476:Q476" si="2351">+IF($H476=O$9,L476-$D476,0)</f>
        <v>2</v>
      </c>
      <c r="P476" s="79">
        <f ca="1" t="shared" si="2351"/>
        <v>0</v>
      </c>
      <c r="Q476" s="79">
        <f ca="1" t="shared" si="2351"/>
        <v>0</v>
      </c>
      <c r="R476" s="55">
        <f ca="1" t="shared" ref="R476:T476" si="2352">+IF($H476=R$9,MAX(0,L476-$D476),0)*$AA476</f>
        <v>0</v>
      </c>
      <c r="S476" s="55">
        <f ca="1" t="shared" si="2352"/>
        <v>0</v>
      </c>
      <c r="T476" s="55">
        <f ca="1" t="shared" si="2352"/>
        <v>0</v>
      </c>
      <c r="U476" s="55">
        <f ca="1" t="shared" ref="U476:W476" si="2353">IF($H476=U$9,MAX(I476-L475,0),0)*$AA476</f>
        <v>0</v>
      </c>
      <c r="V476" s="55">
        <f ca="1" t="shared" si="2353"/>
        <v>0</v>
      </c>
      <c r="W476" s="55">
        <f ca="1" t="shared" si="2353"/>
        <v>0</v>
      </c>
      <c r="Y476" s="1"/>
      <c r="AA476" s="119">
        <f ca="1" t="shared" si="16"/>
        <v>0</v>
      </c>
      <c r="AB476" s="36">
        <f ca="1" t="shared" si="17"/>
        <v>0</v>
      </c>
      <c r="AC476" s="118">
        <f ca="1" t="shared" si="18"/>
        <v>0</v>
      </c>
      <c r="AE476" s="1"/>
      <c r="AG476" s="133">
        <f ca="1">VLOOKUP(F476,'Data Sources'!$L$3:$N$6,3,0)</f>
        <v>4</v>
      </c>
      <c r="AH476" s="134">
        <f ca="1">VLOOKUP(F476,'Data Sources'!$L$3:$O$6,4,0)</f>
        <v>1.2</v>
      </c>
      <c r="AI476" s="135">
        <f ca="1" t="shared" si="2268"/>
        <v>2.8</v>
      </c>
      <c r="AK476" s="1"/>
      <c r="AU476" s="1"/>
      <c r="AZ476" s="153"/>
      <c r="BA476" s="29"/>
      <c r="BB476" s="1"/>
      <c r="BG476" s="153"/>
      <c r="BH476" s="29"/>
      <c r="BI476" s="1"/>
      <c r="BN476" s="153"/>
      <c r="BO476" s="29"/>
      <c r="BP476" s="1"/>
    </row>
    <row r="477" ht="14.25" customHeight="1" spans="1:68">
      <c r="A477" s="48">
        <f t="shared" si="21"/>
        <v>467</v>
      </c>
      <c r="B477" s="49">
        <f ca="1" t="shared" si="7"/>
        <v>0.892737263920075</v>
      </c>
      <c r="C477" s="49">
        <f ca="1">VLOOKUP(B477,'Data Sources'!$C:$E,3)</f>
        <v>3</v>
      </c>
      <c r="D477" s="59">
        <f ca="1" t="shared" si="8"/>
        <v>777</v>
      </c>
      <c r="E477" s="49">
        <f ca="1" t="shared" si="9"/>
        <v>0.513439046663297</v>
      </c>
      <c r="F477" s="49" t="str">
        <f ca="1">VLOOKUP(E477,'Data Sources'!$J$4:$O$6,3)</f>
        <v>Cold Coffee</v>
      </c>
      <c r="G477" s="49">
        <f ca="1">VLOOKUP(E477,'Data Sources'!$J$4:$O$6,4)</f>
        <v>5</v>
      </c>
      <c r="H477" s="54">
        <f ca="1" t="shared" si="10"/>
        <v>3</v>
      </c>
      <c r="I477" s="54">
        <f ca="1" t="shared" ref="I477:K477" si="2354">IF($H477=I$9,MAX(L476,$D477),L476)</f>
        <v>776</v>
      </c>
      <c r="J477" s="54">
        <f ca="1" t="shared" si="2354"/>
        <v>775</v>
      </c>
      <c r="K477" s="54">
        <f ca="1" t="shared" si="2354"/>
        <v>777</v>
      </c>
      <c r="L477" s="48">
        <f ca="1" t="shared" ref="L477:N477" si="2355">IF($H477=L$9,I477+$G477,L476)</f>
        <v>776</v>
      </c>
      <c r="M477" s="48">
        <f ca="1" t="shared" si="2355"/>
        <v>775</v>
      </c>
      <c r="N477" s="48">
        <f ca="1" t="shared" si="2355"/>
        <v>782</v>
      </c>
      <c r="O477" s="79">
        <f ca="1" t="shared" ref="O477:Q477" si="2356">+IF($H477=O$9,L477-$D477,0)</f>
        <v>0</v>
      </c>
      <c r="P477" s="79">
        <f ca="1" t="shared" si="2356"/>
        <v>0</v>
      </c>
      <c r="Q477" s="79">
        <f ca="1" t="shared" si="2356"/>
        <v>5</v>
      </c>
      <c r="R477" s="48">
        <f ca="1" t="shared" ref="R477:T477" si="2357">+IF($H477=R$9,MAX(0,L477-$D477),0)*$AA477</f>
        <v>0</v>
      </c>
      <c r="S477" s="48">
        <f ca="1" t="shared" si="2357"/>
        <v>0</v>
      </c>
      <c r="T477" s="48">
        <f ca="1" t="shared" si="2357"/>
        <v>0</v>
      </c>
      <c r="U477" s="48">
        <f ca="1" t="shared" ref="U477:W477" si="2358">IF($H477=U$9,MAX(I477-L476,0),0)*$AA477</f>
        <v>0</v>
      </c>
      <c r="V477" s="48">
        <f ca="1" t="shared" si="2358"/>
        <v>0</v>
      </c>
      <c r="W477" s="48">
        <f ca="1" t="shared" si="2358"/>
        <v>0</v>
      </c>
      <c r="Y477" s="1"/>
      <c r="AA477" s="119">
        <f ca="1" t="shared" si="16"/>
        <v>0</v>
      </c>
      <c r="AB477" s="36">
        <f ca="1" t="shared" si="17"/>
        <v>0</v>
      </c>
      <c r="AC477" s="118">
        <f ca="1" t="shared" si="18"/>
        <v>0</v>
      </c>
      <c r="AE477" s="1"/>
      <c r="AG477" s="133">
        <f ca="1">VLOOKUP(F477,'Data Sources'!$L$3:$N$6,3,0)</f>
        <v>4</v>
      </c>
      <c r="AH477" s="134">
        <f ca="1">VLOOKUP(F477,'Data Sources'!$L$3:$O$6,4,0)</f>
        <v>1</v>
      </c>
      <c r="AI477" s="135">
        <f ca="1" t="shared" si="2268"/>
        <v>3</v>
      </c>
      <c r="AK477" s="1"/>
      <c r="AU477" s="1"/>
      <c r="AZ477" s="153"/>
      <c r="BA477" s="29"/>
      <c r="BB477" s="1"/>
      <c r="BG477" s="153"/>
      <c r="BH477" s="29"/>
      <c r="BI477" s="1"/>
      <c r="BN477" s="153"/>
      <c r="BO477" s="29"/>
      <c r="BP477" s="1"/>
    </row>
    <row r="478" ht="14.25" customHeight="1" spans="1:68">
      <c r="A478" s="55">
        <f t="shared" si="21"/>
        <v>468</v>
      </c>
      <c r="B478" s="56">
        <f ca="1" t="shared" si="7"/>
        <v>0.273964805756679</v>
      </c>
      <c r="C478" s="56">
        <f ca="1">VLOOKUP(B478,'Data Sources'!$C:$E,3)</f>
        <v>1</v>
      </c>
      <c r="D478" s="57">
        <f ca="1" t="shared" si="8"/>
        <v>778</v>
      </c>
      <c r="E478" s="56">
        <f ca="1" t="shared" si="9"/>
        <v>0.589753692857126</v>
      </c>
      <c r="F478" s="56" t="str">
        <f ca="1">VLOOKUP(E478,'Data Sources'!$J$4:$O$6,3)</f>
        <v>Cold Coffee</v>
      </c>
      <c r="G478" s="56">
        <f ca="1">VLOOKUP(E478,'Data Sources'!$J$4:$O$6,4)</f>
        <v>5</v>
      </c>
      <c r="H478" s="58">
        <f ca="1" t="shared" si="10"/>
        <v>2</v>
      </c>
      <c r="I478" s="58">
        <f ca="1" t="shared" ref="I478:K478" si="2359">IF($H478=I$9,MAX(L477,$D478),L477)</f>
        <v>776</v>
      </c>
      <c r="J478" s="58">
        <f ca="1" t="shared" si="2359"/>
        <v>778</v>
      </c>
      <c r="K478" s="58">
        <f ca="1" t="shared" si="2359"/>
        <v>782</v>
      </c>
      <c r="L478" s="48">
        <f ca="1" t="shared" ref="L478:N478" si="2360">IF($H478=L$9,I478+$G478,L477)</f>
        <v>776</v>
      </c>
      <c r="M478" s="48">
        <f ca="1" t="shared" si="2360"/>
        <v>783</v>
      </c>
      <c r="N478" s="48">
        <f ca="1" t="shared" si="2360"/>
        <v>782</v>
      </c>
      <c r="O478" s="79">
        <f ca="1" t="shared" ref="O478:Q478" si="2361">+IF($H478=O$9,L478-$D478,0)</f>
        <v>0</v>
      </c>
      <c r="P478" s="79">
        <f ca="1" t="shared" si="2361"/>
        <v>5</v>
      </c>
      <c r="Q478" s="79">
        <f ca="1" t="shared" si="2361"/>
        <v>0</v>
      </c>
      <c r="R478" s="55">
        <f ca="1" t="shared" ref="R478:T478" si="2362">+IF($H478=R$9,MAX(0,L478-$D478),0)*$AA478</f>
        <v>0</v>
      </c>
      <c r="S478" s="55">
        <f ca="1" t="shared" si="2362"/>
        <v>0</v>
      </c>
      <c r="T478" s="55">
        <f ca="1" t="shared" si="2362"/>
        <v>0</v>
      </c>
      <c r="U478" s="55">
        <f ca="1" t="shared" ref="U478:W478" si="2363">IF($H478=U$9,MAX(I478-L477,0),0)*$AA478</f>
        <v>0</v>
      </c>
      <c r="V478" s="55">
        <f ca="1" t="shared" si="2363"/>
        <v>0</v>
      </c>
      <c r="W478" s="55">
        <f ca="1" t="shared" si="2363"/>
        <v>0</v>
      </c>
      <c r="Y478" s="1"/>
      <c r="AA478" s="119">
        <f ca="1" t="shared" si="16"/>
        <v>0</v>
      </c>
      <c r="AB478" s="36">
        <f ca="1" t="shared" si="17"/>
        <v>0</v>
      </c>
      <c r="AC478" s="118">
        <f ca="1" t="shared" si="18"/>
        <v>0</v>
      </c>
      <c r="AE478" s="1"/>
      <c r="AG478" s="133">
        <f ca="1">VLOOKUP(F478,'Data Sources'!$L$3:$N$6,3,0)</f>
        <v>4</v>
      </c>
      <c r="AH478" s="134">
        <f ca="1">VLOOKUP(F478,'Data Sources'!$L$3:$O$6,4,0)</f>
        <v>1</v>
      </c>
      <c r="AI478" s="135">
        <f ca="1" t="shared" si="2268"/>
        <v>3</v>
      </c>
      <c r="AK478" s="1"/>
      <c r="AU478" s="1"/>
      <c r="AZ478" s="153"/>
      <c r="BA478" s="29"/>
      <c r="BB478" s="1"/>
      <c r="BG478" s="153"/>
      <c r="BH478" s="29"/>
      <c r="BI478" s="1"/>
      <c r="BN478" s="153"/>
      <c r="BO478" s="29"/>
      <c r="BP478" s="1"/>
    </row>
    <row r="479" ht="14.25" customHeight="1" spans="1:68">
      <c r="A479" s="48">
        <f t="shared" si="21"/>
        <v>469</v>
      </c>
      <c r="B479" s="49">
        <f ca="1" t="shared" si="7"/>
        <v>0.376954680013718</v>
      </c>
      <c r="C479" s="49">
        <f ca="1">VLOOKUP(B479,'Data Sources'!$C:$E,3)</f>
        <v>1</v>
      </c>
      <c r="D479" s="59">
        <f ca="1" t="shared" si="8"/>
        <v>779</v>
      </c>
      <c r="E479" s="49">
        <f ca="1" t="shared" si="9"/>
        <v>0.432660497215851</v>
      </c>
      <c r="F479" s="49" t="str">
        <f ca="1">VLOOKUP(E479,'Data Sources'!$J$4:$O$6,3)</f>
        <v>Hot Coffee</v>
      </c>
      <c r="G479" s="49">
        <f ca="1">VLOOKUP(E479,'Data Sources'!$J$4:$O$6,4)</f>
        <v>2</v>
      </c>
      <c r="H479" s="54">
        <f ca="1" t="shared" si="10"/>
        <v>1</v>
      </c>
      <c r="I479" s="54">
        <f ca="1" t="shared" ref="I479:K479" si="2364">IF($H479=I$9,MAX(L478,$D479),L478)</f>
        <v>779</v>
      </c>
      <c r="J479" s="54">
        <f ca="1" t="shared" si="2364"/>
        <v>783</v>
      </c>
      <c r="K479" s="54">
        <f ca="1" t="shared" si="2364"/>
        <v>782</v>
      </c>
      <c r="L479" s="48">
        <f ca="1" t="shared" ref="L479:N479" si="2365">IF($H479=L$9,I479+$G479,L478)</f>
        <v>781</v>
      </c>
      <c r="M479" s="48">
        <f ca="1" t="shared" si="2365"/>
        <v>783</v>
      </c>
      <c r="N479" s="48">
        <f ca="1" t="shared" si="2365"/>
        <v>782</v>
      </c>
      <c r="O479" s="79">
        <f ca="1" t="shared" ref="O479:Q479" si="2366">+IF($H479=O$9,L479-$D479,0)</f>
        <v>2</v>
      </c>
      <c r="P479" s="79">
        <f ca="1" t="shared" si="2366"/>
        <v>0</v>
      </c>
      <c r="Q479" s="79">
        <f ca="1" t="shared" si="2366"/>
        <v>0</v>
      </c>
      <c r="R479" s="48">
        <f ca="1" t="shared" ref="R479:T479" si="2367">+IF($H479=R$9,MAX(0,L479-$D479),0)*$AA479</f>
        <v>0</v>
      </c>
      <c r="S479" s="48">
        <f ca="1" t="shared" si="2367"/>
        <v>0</v>
      </c>
      <c r="T479" s="48">
        <f ca="1" t="shared" si="2367"/>
        <v>0</v>
      </c>
      <c r="U479" s="48">
        <f ca="1" t="shared" ref="U479:W479" si="2368">IF($H479=U$9,MAX(I479-L478,0),0)*$AA479</f>
        <v>0</v>
      </c>
      <c r="V479" s="48">
        <f ca="1" t="shared" si="2368"/>
        <v>0</v>
      </c>
      <c r="W479" s="48">
        <f ca="1" t="shared" si="2368"/>
        <v>0</v>
      </c>
      <c r="Y479" s="1"/>
      <c r="AA479" s="119">
        <f ca="1" t="shared" si="16"/>
        <v>0</v>
      </c>
      <c r="AB479" s="36">
        <f ca="1" t="shared" si="17"/>
        <v>0</v>
      </c>
      <c r="AC479" s="118">
        <f ca="1" t="shared" si="18"/>
        <v>0</v>
      </c>
      <c r="AE479" s="1"/>
      <c r="AG479" s="133">
        <f ca="1">VLOOKUP(F479,'Data Sources'!$L$3:$N$6,3,0)</f>
        <v>4</v>
      </c>
      <c r="AH479" s="134">
        <f ca="1">VLOOKUP(F479,'Data Sources'!$L$3:$O$6,4,0)</f>
        <v>1.2</v>
      </c>
      <c r="AI479" s="135">
        <f ca="1" t="shared" si="2268"/>
        <v>2.8</v>
      </c>
      <c r="AK479" s="1"/>
      <c r="AU479" s="1"/>
      <c r="AZ479" s="153"/>
      <c r="BA479" s="29"/>
      <c r="BB479" s="1"/>
      <c r="BG479" s="153"/>
      <c r="BH479" s="29"/>
      <c r="BI479" s="1"/>
      <c r="BN479" s="153"/>
      <c r="BO479" s="29"/>
      <c r="BP479" s="1"/>
    </row>
    <row r="480" ht="14.25" customHeight="1" spans="1:68">
      <c r="A480" s="55">
        <f t="shared" si="21"/>
        <v>470</v>
      </c>
      <c r="B480" s="56">
        <f ca="1" t="shared" si="7"/>
        <v>0.00358458523135541</v>
      </c>
      <c r="C480" s="56">
        <f ca="1">VLOOKUP(B480,'Data Sources'!$C:$E,3)</f>
        <v>1</v>
      </c>
      <c r="D480" s="57">
        <f ca="1" t="shared" si="8"/>
        <v>780</v>
      </c>
      <c r="E480" s="56">
        <f ca="1" t="shared" si="9"/>
        <v>0.420068499878115</v>
      </c>
      <c r="F480" s="56" t="str">
        <f ca="1">VLOOKUP(E480,'Data Sources'!$J$4:$O$6,3)</f>
        <v>Hot Coffee</v>
      </c>
      <c r="G480" s="56">
        <f ca="1">VLOOKUP(E480,'Data Sources'!$J$4:$O$6,4)</f>
        <v>2</v>
      </c>
      <c r="H480" s="58">
        <f ca="1" t="shared" si="10"/>
        <v>1</v>
      </c>
      <c r="I480" s="58">
        <f ca="1" t="shared" ref="I480:K480" si="2369">IF($H480=I$9,MAX(L479,$D480),L479)</f>
        <v>781</v>
      </c>
      <c r="J480" s="58">
        <f ca="1" t="shared" si="2369"/>
        <v>783</v>
      </c>
      <c r="K480" s="58">
        <f ca="1" t="shared" si="2369"/>
        <v>782</v>
      </c>
      <c r="L480" s="48">
        <f ca="1" t="shared" ref="L480:N480" si="2370">IF($H480=L$9,I480+$G480,L479)</f>
        <v>783</v>
      </c>
      <c r="M480" s="48">
        <f ca="1" t="shared" si="2370"/>
        <v>783</v>
      </c>
      <c r="N480" s="48">
        <f ca="1" t="shared" si="2370"/>
        <v>782</v>
      </c>
      <c r="O480" s="79">
        <f ca="1" t="shared" ref="O480:Q480" si="2371">+IF($H480=O$9,L480-$D480,0)</f>
        <v>3</v>
      </c>
      <c r="P480" s="79">
        <f ca="1" t="shared" si="2371"/>
        <v>0</v>
      </c>
      <c r="Q480" s="79">
        <f ca="1" t="shared" si="2371"/>
        <v>0</v>
      </c>
      <c r="R480" s="55">
        <f ca="1" t="shared" ref="R480:T480" si="2372">+IF($H480=R$9,MAX(0,L480-$D480),0)*$AA480</f>
        <v>0</v>
      </c>
      <c r="S480" s="55">
        <f ca="1" t="shared" si="2372"/>
        <v>0</v>
      </c>
      <c r="T480" s="55">
        <f ca="1" t="shared" si="2372"/>
        <v>0</v>
      </c>
      <c r="U480" s="55">
        <f ca="1" t="shared" ref="U480:W480" si="2373">IF($H480=U$9,MAX(I480-L479,0),0)*$AA480</f>
        <v>0</v>
      </c>
      <c r="V480" s="55">
        <f ca="1" t="shared" si="2373"/>
        <v>0</v>
      </c>
      <c r="W480" s="55">
        <f ca="1" t="shared" si="2373"/>
        <v>0</v>
      </c>
      <c r="Y480" s="1"/>
      <c r="AA480" s="119">
        <f ca="1" t="shared" si="16"/>
        <v>0</v>
      </c>
      <c r="AB480" s="36">
        <f ca="1" t="shared" si="17"/>
        <v>0</v>
      </c>
      <c r="AC480" s="118">
        <f ca="1" t="shared" si="18"/>
        <v>0</v>
      </c>
      <c r="AE480" s="1"/>
      <c r="AG480" s="133">
        <f ca="1">VLOOKUP(F480,'Data Sources'!$L$3:$N$6,3,0)</f>
        <v>4</v>
      </c>
      <c r="AH480" s="134">
        <f ca="1">VLOOKUP(F480,'Data Sources'!$L$3:$O$6,4,0)</f>
        <v>1.2</v>
      </c>
      <c r="AI480" s="135">
        <f ca="1" t="shared" si="2268"/>
        <v>2.8</v>
      </c>
      <c r="AK480" s="1"/>
      <c r="AU480" s="1"/>
      <c r="AZ480" s="153"/>
      <c r="BA480" s="29"/>
      <c r="BB480" s="1"/>
      <c r="BG480" s="153"/>
      <c r="BH480" s="29"/>
      <c r="BI480" s="1"/>
      <c r="BN480" s="153"/>
      <c r="BO480" s="29"/>
      <c r="BP480" s="1"/>
    </row>
    <row r="481" ht="14.25" customHeight="1" spans="1:68">
      <c r="A481" s="48">
        <f t="shared" si="21"/>
        <v>471</v>
      </c>
      <c r="B481" s="49">
        <f ca="1" t="shared" si="7"/>
        <v>0.110282455239021</v>
      </c>
      <c r="C481" s="49">
        <f ca="1">VLOOKUP(B481,'Data Sources'!$C:$E,3)</f>
        <v>1</v>
      </c>
      <c r="D481" s="59">
        <f ca="1" t="shared" si="8"/>
        <v>781</v>
      </c>
      <c r="E481" s="49">
        <f ca="1" t="shared" si="9"/>
        <v>0.0426280380671127</v>
      </c>
      <c r="F481" s="49" t="str">
        <f ca="1">VLOOKUP(E481,'Data Sources'!$J$4:$O$6,3)</f>
        <v>Hot Coffee</v>
      </c>
      <c r="G481" s="49">
        <f ca="1">VLOOKUP(E481,'Data Sources'!$J$4:$O$6,4)</f>
        <v>2</v>
      </c>
      <c r="H481" s="54">
        <f ca="1" t="shared" si="10"/>
        <v>3</v>
      </c>
      <c r="I481" s="54">
        <f ca="1" t="shared" ref="I481:K481" si="2374">IF($H481=I$9,MAX(L480,$D481),L480)</f>
        <v>783</v>
      </c>
      <c r="J481" s="54">
        <f ca="1" t="shared" si="2374"/>
        <v>783</v>
      </c>
      <c r="K481" s="54">
        <f ca="1" t="shared" si="2374"/>
        <v>782</v>
      </c>
      <c r="L481" s="48">
        <f ca="1" t="shared" ref="L481:N481" si="2375">IF($H481=L$9,I481+$G481,L480)</f>
        <v>783</v>
      </c>
      <c r="M481" s="48">
        <f ca="1" t="shared" si="2375"/>
        <v>783</v>
      </c>
      <c r="N481" s="48">
        <f ca="1" t="shared" si="2375"/>
        <v>784</v>
      </c>
      <c r="O481" s="79">
        <f ca="1" t="shared" ref="O481:Q481" si="2376">+IF($H481=O$9,L481-$D481,0)</f>
        <v>0</v>
      </c>
      <c r="P481" s="79">
        <f ca="1" t="shared" si="2376"/>
        <v>0</v>
      </c>
      <c r="Q481" s="79">
        <f ca="1" t="shared" si="2376"/>
        <v>3</v>
      </c>
      <c r="R481" s="48">
        <f ca="1" t="shared" ref="R481:T481" si="2377">+IF($H481=R$9,MAX(0,L481-$D481),0)*$AA481</f>
        <v>0</v>
      </c>
      <c r="S481" s="48">
        <f ca="1" t="shared" si="2377"/>
        <v>0</v>
      </c>
      <c r="T481" s="48">
        <f ca="1" t="shared" si="2377"/>
        <v>0</v>
      </c>
      <c r="U481" s="48">
        <f ca="1" t="shared" ref="U481:W481" si="2378">IF($H481=U$9,MAX(I481-L480,0),0)*$AA481</f>
        <v>0</v>
      </c>
      <c r="V481" s="48">
        <f ca="1" t="shared" si="2378"/>
        <v>0</v>
      </c>
      <c r="W481" s="48">
        <f ca="1" t="shared" si="2378"/>
        <v>0</v>
      </c>
      <c r="Y481" s="1"/>
      <c r="AA481" s="119">
        <f ca="1" t="shared" si="16"/>
        <v>0</v>
      </c>
      <c r="AB481" s="36">
        <f ca="1" t="shared" si="17"/>
        <v>0</v>
      </c>
      <c r="AC481" s="118">
        <f ca="1" t="shared" si="18"/>
        <v>0</v>
      </c>
      <c r="AE481" s="1"/>
      <c r="AG481" s="133">
        <f ca="1">VLOOKUP(F481,'Data Sources'!$L$3:$N$6,3,0)</f>
        <v>4</v>
      </c>
      <c r="AH481" s="134">
        <f ca="1">VLOOKUP(F481,'Data Sources'!$L$3:$O$6,4,0)</f>
        <v>1.2</v>
      </c>
      <c r="AI481" s="135">
        <f ca="1" t="shared" si="2268"/>
        <v>2.8</v>
      </c>
      <c r="AK481" s="1"/>
      <c r="AU481" s="1"/>
      <c r="AZ481" s="153"/>
      <c r="BA481" s="29"/>
      <c r="BB481" s="1"/>
      <c r="BG481" s="153"/>
      <c r="BH481" s="29"/>
      <c r="BI481" s="1"/>
      <c r="BN481" s="153"/>
      <c r="BO481" s="29"/>
      <c r="BP481" s="1"/>
    </row>
    <row r="482" ht="14.25" customHeight="1" spans="1:68">
      <c r="A482" s="55">
        <f t="shared" si="21"/>
        <v>472</v>
      </c>
      <c r="B482" s="56">
        <f ca="1" t="shared" si="7"/>
        <v>0.26134518004414</v>
      </c>
      <c r="C482" s="56">
        <f ca="1">VLOOKUP(B482,'Data Sources'!$C:$E,3)</f>
        <v>1</v>
      </c>
      <c r="D482" s="57">
        <f ca="1" t="shared" si="8"/>
        <v>782</v>
      </c>
      <c r="E482" s="56">
        <f ca="1" t="shared" si="9"/>
        <v>0.869905656371212</v>
      </c>
      <c r="F482" s="56" t="str">
        <f ca="1">VLOOKUP(E482,'Data Sources'!$J$4:$O$6,3)</f>
        <v>Blended Drink</v>
      </c>
      <c r="G482" s="56">
        <f ca="1">VLOOKUP(E482,'Data Sources'!$J$4:$O$6,4)</f>
        <v>8</v>
      </c>
      <c r="H482" s="58">
        <f ca="1" t="shared" si="10"/>
        <v>1</v>
      </c>
      <c r="I482" s="58">
        <f ca="1" t="shared" ref="I482:K482" si="2379">IF($H482=I$9,MAX(L481,$D482),L481)</f>
        <v>783</v>
      </c>
      <c r="J482" s="58">
        <f ca="1" t="shared" si="2379"/>
        <v>783</v>
      </c>
      <c r="K482" s="58">
        <f ca="1" t="shared" si="2379"/>
        <v>784</v>
      </c>
      <c r="L482" s="48">
        <f ca="1" t="shared" ref="L482:N482" si="2380">IF($H482=L$9,I482+$G482,L481)</f>
        <v>791</v>
      </c>
      <c r="M482" s="48">
        <f ca="1" t="shared" si="2380"/>
        <v>783</v>
      </c>
      <c r="N482" s="48">
        <f ca="1" t="shared" si="2380"/>
        <v>784</v>
      </c>
      <c r="O482" s="79">
        <f ca="1" t="shared" ref="O482:Q482" si="2381">+IF($H482=O$9,L482-$D482,0)</f>
        <v>9</v>
      </c>
      <c r="P482" s="79">
        <f ca="1" t="shared" si="2381"/>
        <v>0</v>
      </c>
      <c r="Q482" s="79">
        <f ca="1" t="shared" si="2381"/>
        <v>0</v>
      </c>
      <c r="R482" s="55">
        <f ca="1" t="shared" ref="R482:T482" si="2382">+IF($H482=R$9,MAX(0,L482-$D482),0)*$AA482</f>
        <v>0</v>
      </c>
      <c r="S482" s="55">
        <f ca="1" t="shared" si="2382"/>
        <v>0</v>
      </c>
      <c r="T482" s="55">
        <f ca="1" t="shared" si="2382"/>
        <v>0</v>
      </c>
      <c r="U482" s="55">
        <f ca="1" t="shared" ref="U482:W482" si="2383">IF($H482=U$9,MAX(I482-L481,0),0)*$AA482</f>
        <v>0</v>
      </c>
      <c r="V482" s="55">
        <f ca="1" t="shared" si="2383"/>
        <v>0</v>
      </c>
      <c r="W482" s="55">
        <f ca="1" t="shared" si="2383"/>
        <v>0</v>
      </c>
      <c r="Y482" s="1"/>
      <c r="AA482" s="119">
        <f ca="1" t="shared" si="16"/>
        <v>0</v>
      </c>
      <c r="AB482" s="36">
        <f ca="1" t="shared" si="17"/>
        <v>0</v>
      </c>
      <c r="AC482" s="118">
        <f ca="1" t="shared" si="18"/>
        <v>0</v>
      </c>
      <c r="AE482" s="1"/>
      <c r="AG482" s="133">
        <f ca="1">VLOOKUP(F482,'Data Sources'!$L$3:$N$6,3,0)</f>
        <v>5</v>
      </c>
      <c r="AH482" s="134">
        <f ca="1">VLOOKUP(F482,'Data Sources'!$L$3:$O$6,4,0)</f>
        <v>1.9</v>
      </c>
      <c r="AI482" s="135">
        <f ca="1" t="shared" si="2268"/>
        <v>3.1</v>
      </c>
      <c r="AK482" s="1"/>
      <c r="AU482" s="1"/>
      <c r="AZ482" s="153"/>
      <c r="BA482" s="29"/>
      <c r="BB482" s="1"/>
      <c r="BG482" s="153"/>
      <c r="BH482" s="29"/>
      <c r="BI482" s="1"/>
      <c r="BN482" s="153"/>
      <c r="BO482" s="29"/>
      <c r="BP482" s="1"/>
    </row>
    <row r="483" ht="14.25" customHeight="1" spans="1:68">
      <c r="A483" s="48">
        <f t="shared" si="21"/>
        <v>473</v>
      </c>
      <c r="B483" s="49">
        <f ca="1" t="shared" si="7"/>
        <v>0.692562642704204</v>
      </c>
      <c r="C483" s="49">
        <f ca="1">VLOOKUP(B483,'Data Sources'!$C:$E,3)</f>
        <v>2</v>
      </c>
      <c r="D483" s="59">
        <f ca="1" t="shared" si="8"/>
        <v>784</v>
      </c>
      <c r="E483" s="49">
        <f ca="1" t="shared" si="9"/>
        <v>0.157057780153452</v>
      </c>
      <c r="F483" s="49" t="str">
        <f ca="1">VLOOKUP(E483,'Data Sources'!$J$4:$O$6,3)</f>
        <v>Hot Coffee</v>
      </c>
      <c r="G483" s="49">
        <f ca="1">VLOOKUP(E483,'Data Sources'!$J$4:$O$6,4)</f>
        <v>2</v>
      </c>
      <c r="H483" s="54">
        <f ca="1" t="shared" si="10"/>
        <v>2</v>
      </c>
      <c r="I483" s="54">
        <f ca="1" t="shared" ref="I483:K483" si="2384">IF($H483=I$9,MAX(L482,$D483),L482)</f>
        <v>791</v>
      </c>
      <c r="J483" s="54">
        <f ca="1" t="shared" si="2384"/>
        <v>784</v>
      </c>
      <c r="K483" s="54">
        <f ca="1" t="shared" si="2384"/>
        <v>784</v>
      </c>
      <c r="L483" s="48">
        <f ca="1" t="shared" ref="L483:N483" si="2385">IF($H483=L$9,I483+$G483,L482)</f>
        <v>791</v>
      </c>
      <c r="M483" s="48">
        <f ca="1" t="shared" si="2385"/>
        <v>786</v>
      </c>
      <c r="N483" s="48">
        <f ca="1" t="shared" si="2385"/>
        <v>784</v>
      </c>
      <c r="O483" s="79">
        <f ca="1" t="shared" ref="O483:Q483" si="2386">+IF($H483=O$9,L483-$D483,0)</f>
        <v>0</v>
      </c>
      <c r="P483" s="79">
        <f ca="1" t="shared" si="2386"/>
        <v>2</v>
      </c>
      <c r="Q483" s="79">
        <f ca="1" t="shared" si="2386"/>
        <v>0</v>
      </c>
      <c r="R483" s="48">
        <f ca="1" t="shared" ref="R483:T483" si="2387">+IF($H483=R$9,MAX(0,L483-$D483),0)*$AA483</f>
        <v>0</v>
      </c>
      <c r="S483" s="48">
        <f ca="1" t="shared" si="2387"/>
        <v>0</v>
      </c>
      <c r="T483" s="48">
        <f ca="1" t="shared" si="2387"/>
        <v>0</v>
      </c>
      <c r="U483" s="48">
        <f ca="1" t="shared" ref="U483:W483" si="2388">IF($H483=U$9,MAX(I483-L482,0),0)*$AA483</f>
        <v>0</v>
      </c>
      <c r="V483" s="48">
        <f ca="1" t="shared" si="2388"/>
        <v>0</v>
      </c>
      <c r="W483" s="48">
        <f ca="1" t="shared" si="2388"/>
        <v>0</v>
      </c>
      <c r="Y483" s="1"/>
      <c r="AA483" s="119">
        <f ca="1" t="shared" si="16"/>
        <v>0</v>
      </c>
      <c r="AB483" s="36">
        <f ca="1" t="shared" si="17"/>
        <v>0</v>
      </c>
      <c r="AC483" s="118">
        <f ca="1" t="shared" si="18"/>
        <v>0</v>
      </c>
      <c r="AE483" s="1"/>
      <c r="AG483" s="133">
        <f ca="1">VLOOKUP(F483,'Data Sources'!$L$3:$N$6,3,0)</f>
        <v>4</v>
      </c>
      <c r="AH483" s="134">
        <f ca="1">VLOOKUP(F483,'Data Sources'!$L$3:$O$6,4,0)</f>
        <v>1.2</v>
      </c>
      <c r="AI483" s="135">
        <f ca="1" t="shared" si="2268"/>
        <v>2.8</v>
      </c>
      <c r="AK483" s="1"/>
      <c r="AU483" s="1"/>
      <c r="AZ483" s="153"/>
      <c r="BA483" s="29"/>
      <c r="BB483" s="1"/>
      <c r="BG483" s="153"/>
      <c r="BH483" s="29"/>
      <c r="BI483" s="1"/>
      <c r="BN483" s="153"/>
      <c r="BO483" s="29"/>
      <c r="BP483" s="1"/>
    </row>
    <row r="484" ht="14.25" customHeight="1" spans="1:68">
      <c r="A484" s="55">
        <f t="shared" si="21"/>
        <v>474</v>
      </c>
      <c r="B484" s="56">
        <f ca="1" t="shared" si="7"/>
        <v>0.701317276670879</v>
      </c>
      <c r="C484" s="56">
        <f ca="1">VLOOKUP(B484,'Data Sources'!$C:$E,3)</f>
        <v>2</v>
      </c>
      <c r="D484" s="57">
        <f ca="1" t="shared" si="8"/>
        <v>786</v>
      </c>
      <c r="E484" s="56">
        <f ca="1" t="shared" si="9"/>
        <v>0.56466205989197</v>
      </c>
      <c r="F484" s="56" t="str">
        <f ca="1">VLOOKUP(E484,'Data Sources'!$J$4:$O$6,3)</f>
        <v>Cold Coffee</v>
      </c>
      <c r="G484" s="56">
        <f ca="1">VLOOKUP(E484,'Data Sources'!$J$4:$O$6,4)</f>
        <v>5</v>
      </c>
      <c r="H484" s="58">
        <f ca="1" t="shared" si="10"/>
        <v>3</v>
      </c>
      <c r="I484" s="58">
        <f ca="1" t="shared" ref="I484:K484" si="2389">IF($H484=I$9,MAX(L483,$D484),L483)</f>
        <v>791</v>
      </c>
      <c r="J484" s="58">
        <f ca="1" t="shared" si="2389"/>
        <v>786</v>
      </c>
      <c r="K484" s="58">
        <f ca="1" t="shared" si="2389"/>
        <v>786</v>
      </c>
      <c r="L484" s="48">
        <f ca="1" t="shared" ref="L484:N484" si="2390">IF($H484=L$9,I484+$G484,L483)</f>
        <v>791</v>
      </c>
      <c r="M484" s="48">
        <f ca="1" t="shared" si="2390"/>
        <v>786</v>
      </c>
      <c r="N484" s="48">
        <f ca="1" t="shared" si="2390"/>
        <v>791</v>
      </c>
      <c r="O484" s="79">
        <f ca="1" t="shared" ref="O484:Q484" si="2391">+IF($H484=O$9,L484-$D484,0)</f>
        <v>0</v>
      </c>
      <c r="P484" s="79">
        <f ca="1" t="shared" si="2391"/>
        <v>0</v>
      </c>
      <c r="Q484" s="79">
        <f ca="1" t="shared" si="2391"/>
        <v>5</v>
      </c>
      <c r="R484" s="55">
        <f ca="1" t="shared" ref="R484:T484" si="2392">+IF($H484=R$9,MAX(0,L484-$D484),0)*$AA484</f>
        <v>0</v>
      </c>
      <c r="S484" s="55">
        <f ca="1" t="shared" si="2392"/>
        <v>0</v>
      </c>
      <c r="T484" s="55">
        <f ca="1" t="shared" si="2392"/>
        <v>0</v>
      </c>
      <c r="U484" s="55">
        <f ca="1" t="shared" ref="U484:W484" si="2393">IF($H484=U$9,MAX(I484-L483,0),0)*$AA484</f>
        <v>0</v>
      </c>
      <c r="V484" s="55">
        <f ca="1" t="shared" si="2393"/>
        <v>0</v>
      </c>
      <c r="W484" s="55">
        <f ca="1" t="shared" si="2393"/>
        <v>0</v>
      </c>
      <c r="Y484" s="1"/>
      <c r="AA484" s="119">
        <f ca="1" t="shared" si="16"/>
        <v>0</v>
      </c>
      <c r="AB484" s="36">
        <f ca="1" t="shared" si="17"/>
        <v>0</v>
      </c>
      <c r="AC484" s="118">
        <f ca="1" t="shared" si="18"/>
        <v>0</v>
      </c>
      <c r="AE484" s="1"/>
      <c r="AG484" s="133">
        <f ca="1">VLOOKUP(F484,'Data Sources'!$L$3:$N$6,3,0)</f>
        <v>4</v>
      </c>
      <c r="AH484" s="134">
        <f ca="1">VLOOKUP(F484,'Data Sources'!$L$3:$O$6,4,0)</f>
        <v>1</v>
      </c>
      <c r="AI484" s="135">
        <f ca="1" t="shared" si="2268"/>
        <v>3</v>
      </c>
      <c r="AK484" s="1"/>
      <c r="AU484" s="1"/>
      <c r="AZ484" s="153"/>
      <c r="BA484" s="29"/>
      <c r="BB484" s="1"/>
      <c r="BG484" s="153"/>
      <c r="BH484" s="29"/>
      <c r="BI484" s="1"/>
      <c r="BN484" s="153"/>
      <c r="BO484" s="29"/>
      <c r="BP484" s="1"/>
    </row>
    <row r="485" ht="14.25" customHeight="1" spans="1:68">
      <c r="A485" s="48">
        <f t="shared" si="21"/>
        <v>475</v>
      </c>
      <c r="B485" s="49">
        <f ca="1" t="shared" si="7"/>
        <v>0.537977860011523</v>
      </c>
      <c r="C485" s="49">
        <f ca="1">VLOOKUP(B485,'Data Sources'!$C:$E,3)</f>
        <v>2</v>
      </c>
      <c r="D485" s="59">
        <f ca="1" t="shared" si="8"/>
        <v>788</v>
      </c>
      <c r="E485" s="49">
        <f ca="1" t="shared" si="9"/>
        <v>0.946979312476531</v>
      </c>
      <c r="F485" s="49" t="str">
        <f ca="1">VLOOKUP(E485,'Data Sources'!$J$4:$O$6,3)</f>
        <v>Blended Drink</v>
      </c>
      <c r="G485" s="49">
        <f ca="1">VLOOKUP(E485,'Data Sources'!$J$4:$O$6,4)</f>
        <v>8</v>
      </c>
      <c r="H485" s="54">
        <f ca="1" t="shared" si="10"/>
        <v>2</v>
      </c>
      <c r="I485" s="54">
        <f ca="1" t="shared" ref="I485:K485" si="2394">IF($H485=I$9,MAX(L484,$D485),L484)</f>
        <v>791</v>
      </c>
      <c r="J485" s="54">
        <f ca="1" t="shared" si="2394"/>
        <v>788</v>
      </c>
      <c r="K485" s="54">
        <f ca="1" t="shared" si="2394"/>
        <v>791</v>
      </c>
      <c r="L485" s="48">
        <f ca="1" t="shared" ref="L485:N485" si="2395">IF($H485=L$9,I485+$G485,L484)</f>
        <v>791</v>
      </c>
      <c r="M485" s="48">
        <f ca="1" t="shared" si="2395"/>
        <v>796</v>
      </c>
      <c r="N485" s="48">
        <f ca="1" t="shared" si="2395"/>
        <v>791</v>
      </c>
      <c r="O485" s="79">
        <f ca="1" t="shared" ref="O485:Q485" si="2396">+IF($H485=O$9,L485-$D485,0)</f>
        <v>0</v>
      </c>
      <c r="P485" s="79">
        <f ca="1" t="shared" si="2396"/>
        <v>8</v>
      </c>
      <c r="Q485" s="79">
        <f ca="1" t="shared" si="2396"/>
        <v>0</v>
      </c>
      <c r="R485" s="48">
        <f ca="1" t="shared" ref="R485:T485" si="2397">+IF($H485=R$9,MAX(0,L485-$D485),0)*$AA485</f>
        <v>0</v>
      </c>
      <c r="S485" s="48">
        <f ca="1" t="shared" si="2397"/>
        <v>0</v>
      </c>
      <c r="T485" s="48">
        <f ca="1" t="shared" si="2397"/>
        <v>0</v>
      </c>
      <c r="U485" s="48">
        <f ca="1" t="shared" ref="U485:W485" si="2398">IF($H485=U$9,MAX(I485-L484,0),0)*$AA485</f>
        <v>0</v>
      </c>
      <c r="V485" s="48">
        <f ca="1" t="shared" si="2398"/>
        <v>0</v>
      </c>
      <c r="W485" s="48">
        <f ca="1" t="shared" si="2398"/>
        <v>0</v>
      </c>
      <c r="Y485" s="1"/>
      <c r="AA485" s="119">
        <f ca="1" t="shared" si="16"/>
        <v>0</v>
      </c>
      <c r="AB485" s="36">
        <f ca="1" t="shared" si="17"/>
        <v>0</v>
      </c>
      <c r="AC485" s="118">
        <f ca="1" t="shared" si="18"/>
        <v>0</v>
      </c>
      <c r="AE485" s="1"/>
      <c r="AG485" s="133">
        <f ca="1">VLOOKUP(F485,'Data Sources'!$L$3:$N$6,3,0)</f>
        <v>5</v>
      </c>
      <c r="AH485" s="134">
        <f ca="1">VLOOKUP(F485,'Data Sources'!$L$3:$O$6,4,0)</f>
        <v>1.9</v>
      </c>
      <c r="AI485" s="135">
        <f ca="1" t="shared" si="2268"/>
        <v>3.1</v>
      </c>
      <c r="AK485" s="1"/>
      <c r="AU485" s="1"/>
      <c r="AZ485" s="153"/>
      <c r="BA485" s="29"/>
      <c r="BB485" s="1"/>
      <c r="BG485" s="153"/>
      <c r="BH485" s="29"/>
      <c r="BI485" s="1"/>
      <c r="BN485" s="153"/>
      <c r="BO485" s="29"/>
      <c r="BP485" s="1"/>
    </row>
    <row r="486" ht="14.25" customHeight="1" spans="1:68">
      <c r="A486" s="55">
        <f t="shared" si="21"/>
        <v>476</v>
      </c>
      <c r="B486" s="56">
        <f ca="1" t="shared" si="7"/>
        <v>0.724218615928644</v>
      </c>
      <c r="C486" s="56">
        <f ca="1">VLOOKUP(B486,'Data Sources'!$C:$E,3)</f>
        <v>2</v>
      </c>
      <c r="D486" s="57">
        <f ca="1" t="shared" si="8"/>
        <v>790</v>
      </c>
      <c r="E486" s="56">
        <f ca="1" t="shared" si="9"/>
        <v>0.802905829984514</v>
      </c>
      <c r="F486" s="56" t="str">
        <f ca="1">VLOOKUP(E486,'Data Sources'!$J$4:$O$6,3)</f>
        <v>Blended Drink</v>
      </c>
      <c r="G486" s="56">
        <f ca="1">VLOOKUP(E486,'Data Sources'!$J$4:$O$6,4)</f>
        <v>8</v>
      </c>
      <c r="H486" s="58">
        <f ca="1" t="shared" si="10"/>
        <v>1</v>
      </c>
      <c r="I486" s="58">
        <f ca="1" t="shared" ref="I486:K486" si="2399">IF($H486=I$9,MAX(L485,$D486),L485)</f>
        <v>791</v>
      </c>
      <c r="J486" s="58">
        <f ca="1" t="shared" si="2399"/>
        <v>796</v>
      </c>
      <c r="K486" s="58">
        <f ca="1" t="shared" si="2399"/>
        <v>791</v>
      </c>
      <c r="L486" s="48">
        <f ca="1" t="shared" ref="L486:N486" si="2400">IF($H486=L$9,I486+$G486,L485)</f>
        <v>799</v>
      </c>
      <c r="M486" s="48">
        <f ca="1" t="shared" si="2400"/>
        <v>796</v>
      </c>
      <c r="N486" s="48">
        <f ca="1" t="shared" si="2400"/>
        <v>791</v>
      </c>
      <c r="O486" s="79">
        <f ca="1" t="shared" ref="O486:Q486" si="2401">+IF($H486=O$9,L486-$D486,0)</f>
        <v>9</v>
      </c>
      <c r="P486" s="79">
        <f ca="1" t="shared" si="2401"/>
        <v>0</v>
      </c>
      <c r="Q486" s="79">
        <f ca="1" t="shared" si="2401"/>
        <v>0</v>
      </c>
      <c r="R486" s="55">
        <f ca="1" t="shared" ref="R486:T486" si="2402">+IF($H486=R$9,MAX(0,L486-$D486),0)*$AA486</f>
        <v>0</v>
      </c>
      <c r="S486" s="55">
        <f ca="1" t="shared" si="2402"/>
        <v>0</v>
      </c>
      <c r="T486" s="55">
        <f ca="1" t="shared" si="2402"/>
        <v>0</v>
      </c>
      <c r="U486" s="55">
        <f ca="1" t="shared" ref="U486:W486" si="2403">IF($H486=U$9,MAX(I486-L485,0),0)*$AA486</f>
        <v>0</v>
      </c>
      <c r="V486" s="55">
        <f ca="1" t="shared" si="2403"/>
        <v>0</v>
      </c>
      <c r="W486" s="55">
        <f ca="1" t="shared" si="2403"/>
        <v>0</v>
      </c>
      <c r="Y486" s="1"/>
      <c r="AA486" s="119">
        <f ca="1" t="shared" si="16"/>
        <v>0</v>
      </c>
      <c r="AB486" s="36">
        <f ca="1" t="shared" si="17"/>
        <v>0</v>
      </c>
      <c r="AC486" s="118">
        <f ca="1" t="shared" si="18"/>
        <v>0</v>
      </c>
      <c r="AE486" s="1"/>
      <c r="AG486" s="133">
        <f ca="1">VLOOKUP(F486,'Data Sources'!$L$3:$N$6,3,0)</f>
        <v>5</v>
      </c>
      <c r="AH486" s="134">
        <f ca="1">VLOOKUP(F486,'Data Sources'!$L$3:$O$6,4,0)</f>
        <v>1.9</v>
      </c>
      <c r="AI486" s="135">
        <f ca="1" t="shared" si="2268"/>
        <v>3.1</v>
      </c>
      <c r="AK486" s="1"/>
      <c r="AU486" s="1"/>
      <c r="AZ486" s="153"/>
      <c r="BA486" s="29"/>
      <c r="BB486" s="1"/>
      <c r="BG486" s="153"/>
      <c r="BH486" s="29"/>
      <c r="BI486" s="1"/>
      <c r="BN486" s="153"/>
      <c r="BO486" s="29"/>
      <c r="BP486" s="1"/>
    </row>
    <row r="487" ht="14.25" customHeight="1" spans="1:68">
      <c r="A487" s="48">
        <f t="shared" si="21"/>
        <v>477</v>
      </c>
      <c r="B487" s="49">
        <f ca="1" t="shared" si="7"/>
        <v>0.757284304707069</v>
      </c>
      <c r="C487" s="49">
        <f ca="1">VLOOKUP(B487,'Data Sources'!$C:$E,3)</f>
        <v>2</v>
      </c>
      <c r="D487" s="59">
        <f ca="1" t="shared" si="8"/>
        <v>792</v>
      </c>
      <c r="E487" s="49">
        <f ca="1" t="shared" si="9"/>
        <v>0.829460573470969</v>
      </c>
      <c r="F487" s="49" t="str">
        <f ca="1">VLOOKUP(E487,'Data Sources'!$J$4:$O$6,3)</f>
        <v>Blended Drink</v>
      </c>
      <c r="G487" s="49">
        <f ca="1">VLOOKUP(E487,'Data Sources'!$J$4:$O$6,4)</f>
        <v>8</v>
      </c>
      <c r="H487" s="54">
        <f ca="1" t="shared" si="10"/>
        <v>3</v>
      </c>
      <c r="I487" s="54">
        <f ca="1" t="shared" ref="I487:K487" si="2404">IF($H487=I$9,MAX(L486,$D487),L486)</f>
        <v>799</v>
      </c>
      <c r="J487" s="54">
        <f ca="1" t="shared" si="2404"/>
        <v>796</v>
      </c>
      <c r="K487" s="54">
        <f ca="1" t="shared" si="2404"/>
        <v>792</v>
      </c>
      <c r="L487" s="48">
        <f ca="1" t="shared" ref="L487:N487" si="2405">IF($H487=L$9,I487+$G487,L486)</f>
        <v>799</v>
      </c>
      <c r="M487" s="48">
        <f ca="1" t="shared" si="2405"/>
        <v>796</v>
      </c>
      <c r="N487" s="48">
        <f ca="1" t="shared" si="2405"/>
        <v>800</v>
      </c>
      <c r="O487" s="79">
        <f ca="1" t="shared" ref="O487:Q487" si="2406">+IF($H487=O$9,L487-$D487,0)</f>
        <v>0</v>
      </c>
      <c r="P487" s="79">
        <f ca="1" t="shared" si="2406"/>
        <v>0</v>
      </c>
      <c r="Q487" s="79">
        <f ca="1" t="shared" si="2406"/>
        <v>8</v>
      </c>
      <c r="R487" s="48">
        <f ca="1" t="shared" ref="R487:T487" si="2407">+IF($H487=R$9,MAX(0,L487-$D487),0)*$AA487</f>
        <v>0</v>
      </c>
      <c r="S487" s="48">
        <f ca="1" t="shared" si="2407"/>
        <v>0</v>
      </c>
      <c r="T487" s="48">
        <f ca="1" t="shared" si="2407"/>
        <v>0</v>
      </c>
      <c r="U487" s="48">
        <f ca="1" t="shared" ref="U487:W487" si="2408">IF($H487=U$9,MAX(I487-L486,0),0)*$AA487</f>
        <v>0</v>
      </c>
      <c r="V487" s="48">
        <f ca="1" t="shared" si="2408"/>
        <v>0</v>
      </c>
      <c r="W487" s="48">
        <f ca="1" t="shared" si="2408"/>
        <v>0</v>
      </c>
      <c r="Y487" s="1"/>
      <c r="AA487" s="119">
        <f ca="1" t="shared" si="16"/>
        <v>0</v>
      </c>
      <c r="AB487" s="36">
        <f ca="1" t="shared" si="17"/>
        <v>0</v>
      </c>
      <c r="AC487" s="118">
        <f ca="1" t="shared" si="18"/>
        <v>0</v>
      </c>
      <c r="AE487" s="1"/>
      <c r="AG487" s="133">
        <f ca="1">VLOOKUP(F487,'Data Sources'!$L$3:$N$6,3,0)</f>
        <v>5</v>
      </c>
      <c r="AH487" s="134">
        <f ca="1">VLOOKUP(F487,'Data Sources'!$L$3:$O$6,4,0)</f>
        <v>1.9</v>
      </c>
      <c r="AI487" s="135">
        <f ca="1" t="shared" si="2268"/>
        <v>3.1</v>
      </c>
      <c r="AK487" s="1"/>
      <c r="AU487" s="1"/>
      <c r="AZ487" s="153"/>
      <c r="BA487" s="29"/>
      <c r="BB487" s="1"/>
      <c r="BG487" s="153"/>
      <c r="BH487" s="29"/>
      <c r="BI487" s="1"/>
      <c r="BN487" s="153"/>
      <c r="BO487" s="29"/>
      <c r="BP487" s="1"/>
    </row>
    <row r="488" ht="14.25" customHeight="1" spans="1:68">
      <c r="A488" s="55">
        <f t="shared" si="21"/>
        <v>478</v>
      </c>
      <c r="B488" s="56">
        <f ca="1" t="shared" si="7"/>
        <v>0.948018972700951</v>
      </c>
      <c r="C488" s="56">
        <f ca="1">VLOOKUP(B488,'Data Sources'!$C:$E,3)</f>
        <v>3</v>
      </c>
      <c r="D488" s="57">
        <f ca="1" t="shared" si="8"/>
        <v>795</v>
      </c>
      <c r="E488" s="56">
        <f ca="1" t="shared" si="9"/>
        <v>0.855879692934535</v>
      </c>
      <c r="F488" s="56" t="str">
        <f ca="1">VLOOKUP(E488,'Data Sources'!$J$4:$O$6,3)</f>
        <v>Blended Drink</v>
      </c>
      <c r="G488" s="56">
        <f ca="1">VLOOKUP(E488,'Data Sources'!$J$4:$O$6,4)</f>
        <v>8</v>
      </c>
      <c r="H488" s="58">
        <f ca="1" t="shared" si="10"/>
        <v>2</v>
      </c>
      <c r="I488" s="58">
        <f ca="1" t="shared" ref="I488:K488" si="2409">IF($H488=I$9,MAX(L487,$D488),L487)</f>
        <v>799</v>
      </c>
      <c r="J488" s="58">
        <f ca="1" t="shared" si="2409"/>
        <v>796</v>
      </c>
      <c r="K488" s="58">
        <f ca="1" t="shared" si="2409"/>
        <v>800</v>
      </c>
      <c r="L488" s="48">
        <f ca="1" t="shared" ref="L488:N488" si="2410">IF($H488=L$9,I488+$G488,L487)</f>
        <v>799</v>
      </c>
      <c r="M488" s="48">
        <f ca="1" t="shared" si="2410"/>
        <v>804</v>
      </c>
      <c r="N488" s="48">
        <f ca="1" t="shared" si="2410"/>
        <v>800</v>
      </c>
      <c r="O488" s="79">
        <f ca="1" t="shared" ref="O488:Q488" si="2411">+IF($H488=O$9,L488-$D488,0)</f>
        <v>0</v>
      </c>
      <c r="P488" s="79">
        <f ca="1" t="shared" si="2411"/>
        <v>9</v>
      </c>
      <c r="Q488" s="79">
        <f ca="1" t="shared" si="2411"/>
        <v>0</v>
      </c>
      <c r="R488" s="55">
        <f ca="1" t="shared" ref="R488:T488" si="2412">+IF($H488=R$9,MAX(0,L488-$D488),0)*$AA488</f>
        <v>0</v>
      </c>
      <c r="S488" s="55">
        <f ca="1" t="shared" si="2412"/>
        <v>0</v>
      </c>
      <c r="T488" s="55">
        <f ca="1" t="shared" si="2412"/>
        <v>0</v>
      </c>
      <c r="U488" s="55">
        <f ca="1" t="shared" ref="U488:W488" si="2413">IF($H488=U$9,MAX(I488-L487,0),0)*$AA488</f>
        <v>0</v>
      </c>
      <c r="V488" s="55">
        <f ca="1" t="shared" si="2413"/>
        <v>0</v>
      </c>
      <c r="W488" s="55">
        <f ca="1" t="shared" si="2413"/>
        <v>0</v>
      </c>
      <c r="Y488" s="1"/>
      <c r="AA488" s="119">
        <f ca="1" t="shared" si="16"/>
        <v>0</v>
      </c>
      <c r="AB488" s="36">
        <f ca="1" t="shared" si="17"/>
        <v>0</v>
      </c>
      <c r="AC488" s="118">
        <f ca="1" t="shared" si="18"/>
        <v>0</v>
      </c>
      <c r="AE488" s="1"/>
      <c r="AG488" s="133">
        <f ca="1">VLOOKUP(F488,'Data Sources'!$L$3:$N$6,3,0)</f>
        <v>5</v>
      </c>
      <c r="AH488" s="134">
        <f ca="1">VLOOKUP(F488,'Data Sources'!$L$3:$O$6,4,0)</f>
        <v>1.9</v>
      </c>
      <c r="AI488" s="135">
        <f ca="1" t="shared" si="2268"/>
        <v>3.1</v>
      </c>
      <c r="AK488" s="1"/>
      <c r="AU488" s="1"/>
      <c r="AZ488" s="153"/>
      <c r="BA488" s="29"/>
      <c r="BB488" s="1"/>
      <c r="BG488" s="153"/>
      <c r="BH488" s="29"/>
      <c r="BI488" s="1"/>
      <c r="BN488" s="153"/>
      <c r="BO488" s="29"/>
      <c r="BP488" s="1"/>
    </row>
    <row r="489" ht="14.25" customHeight="1" spans="1:68">
      <c r="A489" s="48">
        <f t="shared" si="21"/>
        <v>479</v>
      </c>
      <c r="B489" s="49">
        <f ca="1" t="shared" si="7"/>
        <v>0.682862318768807</v>
      </c>
      <c r="C489" s="49">
        <f ca="1">VLOOKUP(B489,'Data Sources'!$C:$E,3)</f>
        <v>2</v>
      </c>
      <c r="D489" s="59">
        <f ca="1" t="shared" si="8"/>
        <v>797</v>
      </c>
      <c r="E489" s="49">
        <f ca="1" t="shared" si="9"/>
        <v>0.393067963564174</v>
      </c>
      <c r="F489" s="49" t="str">
        <f ca="1">VLOOKUP(E489,'Data Sources'!$J$4:$O$6,3)</f>
        <v>Hot Coffee</v>
      </c>
      <c r="G489" s="49">
        <f ca="1">VLOOKUP(E489,'Data Sources'!$J$4:$O$6,4)</f>
        <v>2</v>
      </c>
      <c r="H489" s="54">
        <f ca="1" t="shared" si="10"/>
        <v>1</v>
      </c>
      <c r="I489" s="54">
        <f ca="1" t="shared" ref="I489:K489" si="2414">IF($H489=I$9,MAX(L488,$D489),L488)</f>
        <v>799</v>
      </c>
      <c r="J489" s="54">
        <f ca="1" t="shared" si="2414"/>
        <v>804</v>
      </c>
      <c r="K489" s="54">
        <f ca="1" t="shared" si="2414"/>
        <v>800</v>
      </c>
      <c r="L489" s="48">
        <f ca="1" t="shared" ref="L489:N489" si="2415">IF($H489=L$9,I489+$G489,L488)</f>
        <v>801</v>
      </c>
      <c r="M489" s="48">
        <f ca="1" t="shared" si="2415"/>
        <v>804</v>
      </c>
      <c r="N489" s="48">
        <f ca="1" t="shared" si="2415"/>
        <v>800</v>
      </c>
      <c r="O489" s="79">
        <f ca="1" t="shared" ref="O489:Q489" si="2416">+IF($H489=O$9,L489-$D489,0)</f>
        <v>4</v>
      </c>
      <c r="P489" s="79">
        <f ca="1" t="shared" si="2416"/>
        <v>0</v>
      </c>
      <c r="Q489" s="79">
        <f ca="1" t="shared" si="2416"/>
        <v>0</v>
      </c>
      <c r="R489" s="48">
        <f ca="1" t="shared" ref="R489:T489" si="2417">+IF($H489=R$9,MAX(0,L489-$D489),0)*$AA489</f>
        <v>0</v>
      </c>
      <c r="S489" s="48">
        <f ca="1" t="shared" si="2417"/>
        <v>0</v>
      </c>
      <c r="T489" s="48">
        <f ca="1" t="shared" si="2417"/>
        <v>0</v>
      </c>
      <c r="U489" s="48">
        <f ca="1" t="shared" ref="U489:W489" si="2418">IF($H489=U$9,MAX(I489-L488,0),0)*$AA489</f>
        <v>0</v>
      </c>
      <c r="V489" s="48">
        <f ca="1" t="shared" si="2418"/>
        <v>0</v>
      </c>
      <c r="W489" s="48">
        <f ca="1" t="shared" si="2418"/>
        <v>0</v>
      </c>
      <c r="Y489" s="1"/>
      <c r="AA489" s="119">
        <f ca="1" t="shared" si="16"/>
        <v>0</v>
      </c>
      <c r="AB489" s="36">
        <f ca="1" t="shared" si="17"/>
        <v>0</v>
      </c>
      <c r="AC489" s="118">
        <f ca="1" t="shared" si="18"/>
        <v>0</v>
      </c>
      <c r="AE489" s="1"/>
      <c r="AG489" s="133">
        <f ca="1">VLOOKUP(F489,'Data Sources'!$L$3:$N$6,3,0)</f>
        <v>4</v>
      </c>
      <c r="AH489" s="134">
        <f ca="1">VLOOKUP(F489,'Data Sources'!$L$3:$O$6,4,0)</f>
        <v>1.2</v>
      </c>
      <c r="AI489" s="135">
        <f ca="1" t="shared" si="2268"/>
        <v>2.8</v>
      </c>
      <c r="AK489" s="1"/>
      <c r="AU489" s="1"/>
      <c r="AZ489" s="153"/>
      <c r="BA489" s="29"/>
      <c r="BB489" s="1"/>
      <c r="BG489" s="153"/>
      <c r="BH489" s="29"/>
      <c r="BI489" s="1"/>
      <c r="BN489" s="153"/>
      <c r="BO489" s="29"/>
      <c r="BP489" s="1"/>
    </row>
    <row r="490" ht="14.25" customHeight="1" spans="1:68">
      <c r="A490" s="55">
        <f t="shared" si="21"/>
        <v>480</v>
      </c>
      <c r="B490" s="56">
        <f ca="1" t="shared" si="7"/>
        <v>0.510947652705758</v>
      </c>
      <c r="C490" s="56">
        <f ca="1">VLOOKUP(B490,'Data Sources'!$C:$E,3)</f>
        <v>2</v>
      </c>
      <c r="D490" s="57">
        <f ca="1" t="shared" si="8"/>
        <v>799</v>
      </c>
      <c r="E490" s="56">
        <f ca="1" t="shared" si="9"/>
        <v>0.423149076811448</v>
      </c>
      <c r="F490" s="56" t="str">
        <f ca="1">VLOOKUP(E490,'Data Sources'!$J$4:$O$6,3)</f>
        <v>Hot Coffee</v>
      </c>
      <c r="G490" s="56">
        <f ca="1">VLOOKUP(E490,'Data Sources'!$J$4:$O$6,4)</f>
        <v>2</v>
      </c>
      <c r="H490" s="58">
        <f ca="1" t="shared" si="10"/>
        <v>3</v>
      </c>
      <c r="I490" s="58">
        <f ca="1" t="shared" ref="I490:K490" si="2419">IF($H490=I$9,MAX(L489,$D490),L489)</f>
        <v>801</v>
      </c>
      <c r="J490" s="58">
        <f ca="1" t="shared" si="2419"/>
        <v>804</v>
      </c>
      <c r="K490" s="58">
        <f ca="1" t="shared" si="2419"/>
        <v>800</v>
      </c>
      <c r="L490" s="48">
        <f ca="1" t="shared" ref="L490:N490" si="2420">IF($H490=L$9,I490+$G490,L489)</f>
        <v>801</v>
      </c>
      <c r="M490" s="48">
        <f ca="1" t="shared" si="2420"/>
        <v>804</v>
      </c>
      <c r="N490" s="48">
        <f ca="1" t="shared" si="2420"/>
        <v>802</v>
      </c>
      <c r="O490" s="79">
        <f ca="1" t="shared" ref="O490:Q490" si="2421">+IF($H490=O$9,L490-$D490,0)</f>
        <v>0</v>
      </c>
      <c r="P490" s="79">
        <f ca="1" t="shared" si="2421"/>
        <v>0</v>
      </c>
      <c r="Q490" s="79">
        <f ca="1" t="shared" si="2421"/>
        <v>3</v>
      </c>
      <c r="R490" s="55">
        <f ca="1" t="shared" ref="R490:T490" si="2422">+IF($H490=R$9,MAX(0,L490-$D490),0)*$AA490</f>
        <v>0</v>
      </c>
      <c r="S490" s="55">
        <f ca="1" t="shared" si="2422"/>
        <v>0</v>
      </c>
      <c r="T490" s="55">
        <f ca="1" t="shared" si="2422"/>
        <v>0</v>
      </c>
      <c r="U490" s="55">
        <f ca="1" t="shared" ref="U490:W490" si="2423">IF($H490=U$9,MAX(I490-L489,0),0)*$AA490</f>
        <v>0</v>
      </c>
      <c r="V490" s="55">
        <f ca="1" t="shared" si="2423"/>
        <v>0</v>
      </c>
      <c r="W490" s="55">
        <f ca="1" t="shared" si="2423"/>
        <v>0</v>
      </c>
      <c r="Y490" s="1"/>
      <c r="AA490" s="119">
        <f ca="1" t="shared" si="16"/>
        <v>0</v>
      </c>
      <c r="AB490" s="36">
        <f ca="1" t="shared" si="17"/>
        <v>0</v>
      </c>
      <c r="AC490" s="118">
        <f ca="1" t="shared" si="18"/>
        <v>0</v>
      </c>
      <c r="AE490" s="1"/>
      <c r="AG490" s="133">
        <f ca="1">VLOOKUP(F490,'Data Sources'!$L$3:$N$6,3,0)</f>
        <v>4</v>
      </c>
      <c r="AH490" s="134">
        <f ca="1">VLOOKUP(F490,'Data Sources'!$L$3:$O$6,4,0)</f>
        <v>1.2</v>
      </c>
      <c r="AI490" s="135">
        <f ca="1" t="shared" si="2268"/>
        <v>2.8</v>
      </c>
      <c r="AK490" s="1"/>
      <c r="AU490" s="1"/>
      <c r="AZ490" s="153"/>
      <c r="BA490" s="29"/>
      <c r="BB490" s="1"/>
      <c r="BG490" s="153"/>
      <c r="BH490" s="29"/>
      <c r="BI490" s="1"/>
      <c r="BN490" s="153"/>
      <c r="BO490" s="29"/>
      <c r="BP490" s="1"/>
    </row>
    <row r="491" ht="14.25" customHeight="1" spans="1:68">
      <c r="A491" s="48">
        <f t="shared" si="21"/>
        <v>481</v>
      </c>
      <c r="B491" s="49">
        <f ca="1" t="shared" si="7"/>
        <v>0.779302542788425</v>
      </c>
      <c r="C491" s="49">
        <f ca="1">VLOOKUP(B491,'Data Sources'!$C:$E,3)</f>
        <v>2</v>
      </c>
      <c r="D491" s="59">
        <f ca="1" t="shared" si="8"/>
        <v>801</v>
      </c>
      <c r="E491" s="49">
        <f ca="1" t="shared" si="9"/>
        <v>0.158111544139715</v>
      </c>
      <c r="F491" s="49" t="str">
        <f ca="1">VLOOKUP(E491,'Data Sources'!$J$4:$O$6,3)</f>
        <v>Hot Coffee</v>
      </c>
      <c r="G491" s="49">
        <f ca="1">VLOOKUP(E491,'Data Sources'!$J$4:$O$6,4)</f>
        <v>2</v>
      </c>
      <c r="H491" s="54">
        <f ca="1" t="shared" si="10"/>
        <v>1</v>
      </c>
      <c r="I491" s="54">
        <f ca="1" t="shared" ref="I491:K491" si="2424">IF($H491=I$9,MAX(L490,$D491),L490)</f>
        <v>801</v>
      </c>
      <c r="J491" s="54">
        <f ca="1" t="shared" si="2424"/>
        <v>804</v>
      </c>
      <c r="K491" s="54">
        <f ca="1" t="shared" si="2424"/>
        <v>802</v>
      </c>
      <c r="L491" s="48">
        <f ca="1" t="shared" ref="L491:N491" si="2425">IF($H491=L$9,I491+$G491,L490)</f>
        <v>803</v>
      </c>
      <c r="M491" s="48">
        <f ca="1" t="shared" si="2425"/>
        <v>804</v>
      </c>
      <c r="N491" s="48">
        <f ca="1" t="shared" si="2425"/>
        <v>802</v>
      </c>
      <c r="O491" s="79">
        <f ca="1" t="shared" ref="O491:Q491" si="2426">+IF($H491=O$9,L491-$D491,0)</f>
        <v>2</v>
      </c>
      <c r="P491" s="79">
        <f ca="1" t="shared" si="2426"/>
        <v>0</v>
      </c>
      <c r="Q491" s="79">
        <f ca="1" t="shared" si="2426"/>
        <v>0</v>
      </c>
      <c r="R491" s="48">
        <f ca="1" t="shared" ref="R491:T491" si="2427">+IF($H491=R$9,MAX(0,L491-$D491),0)*$AA491</f>
        <v>0</v>
      </c>
      <c r="S491" s="48">
        <f ca="1" t="shared" si="2427"/>
        <v>0</v>
      </c>
      <c r="T491" s="48">
        <f ca="1" t="shared" si="2427"/>
        <v>0</v>
      </c>
      <c r="U491" s="48">
        <f ca="1" t="shared" ref="U491:W491" si="2428">IF($H491=U$9,MAX(I491-L490,0),0)*$AA491</f>
        <v>0</v>
      </c>
      <c r="V491" s="48">
        <f ca="1" t="shared" si="2428"/>
        <v>0</v>
      </c>
      <c r="W491" s="48">
        <f ca="1" t="shared" si="2428"/>
        <v>0</v>
      </c>
      <c r="Y491" s="1"/>
      <c r="AA491" s="119">
        <f ca="1" t="shared" si="16"/>
        <v>0</v>
      </c>
      <c r="AB491" s="36">
        <f ca="1" t="shared" si="17"/>
        <v>0</v>
      </c>
      <c r="AC491" s="118">
        <f ca="1" t="shared" si="18"/>
        <v>0</v>
      </c>
      <c r="AE491" s="1"/>
      <c r="AG491" s="133">
        <f ca="1">VLOOKUP(F491,'Data Sources'!$L$3:$N$6,3,0)</f>
        <v>4</v>
      </c>
      <c r="AH491" s="134">
        <f ca="1">VLOOKUP(F491,'Data Sources'!$L$3:$O$6,4,0)</f>
        <v>1.2</v>
      </c>
      <c r="AI491" s="135">
        <f ca="1" t="shared" si="2268"/>
        <v>2.8</v>
      </c>
      <c r="AK491" s="1"/>
      <c r="AU491" s="1"/>
      <c r="AZ491" s="153"/>
      <c r="BA491" s="29"/>
      <c r="BB491" s="1"/>
      <c r="BG491" s="153"/>
      <c r="BH491" s="29"/>
      <c r="BI491" s="1"/>
      <c r="BN491" s="153"/>
      <c r="BO491" s="29"/>
      <c r="BP491" s="1"/>
    </row>
    <row r="492" ht="14.25" customHeight="1" spans="1:68">
      <c r="A492" s="55">
        <f t="shared" si="21"/>
        <v>482</v>
      </c>
      <c r="B492" s="56">
        <f ca="1" t="shared" si="7"/>
        <v>0.437431572548302</v>
      </c>
      <c r="C492" s="56">
        <f ca="1">VLOOKUP(B492,'Data Sources'!$C:$E,3)</f>
        <v>1</v>
      </c>
      <c r="D492" s="57">
        <f ca="1" t="shared" si="8"/>
        <v>802</v>
      </c>
      <c r="E492" s="56">
        <f ca="1" t="shared" si="9"/>
        <v>0.251861549665831</v>
      </c>
      <c r="F492" s="56" t="str">
        <f ca="1">VLOOKUP(E492,'Data Sources'!$J$4:$O$6,3)</f>
        <v>Hot Coffee</v>
      </c>
      <c r="G492" s="56">
        <f ca="1">VLOOKUP(E492,'Data Sources'!$J$4:$O$6,4)</f>
        <v>2</v>
      </c>
      <c r="H492" s="58">
        <f ca="1" t="shared" si="10"/>
        <v>3</v>
      </c>
      <c r="I492" s="58">
        <f ca="1" t="shared" ref="I492:K492" si="2429">IF($H492=I$9,MAX(L491,$D492),L491)</f>
        <v>803</v>
      </c>
      <c r="J492" s="58">
        <f ca="1" t="shared" si="2429"/>
        <v>804</v>
      </c>
      <c r="K492" s="58">
        <f ca="1" t="shared" si="2429"/>
        <v>802</v>
      </c>
      <c r="L492" s="48">
        <f ca="1" t="shared" ref="L492:N492" si="2430">IF($H492=L$9,I492+$G492,L491)</f>
        <v>803</v>
      </c>
      <c r="M492" s="48">
        <f ca="1" t="shared" si="2430"/>
        <v>804</v>
      </c>
      <c r="N492" s="48">
        <f ca="1" t="shared" si="2430"/>
        <v>804</v>
      </c>
      <c r="O492" s="79">
        <f ca="1" t="shared" ref="O492:Q492" si="2431">+IF($H492=O$9,L492-$D492,0)</f>
        <v>0</v>
      </c>
      <c r="P492" s="79">
        <f ca="1" t="shared" si="2431"/>
        <v>0</v>
      </c>
      <c r="Q492" s="79">
        <f ca="1" t="shared" si="2431"/>
        <v>2</v>
      </c>
      <c r="R492" s="55">
        <f ca="1" t="shared" ref="R492:T492" si="2432">+IF($H492=R$9,MAX(0,L492-$D492),0)*$AA492</f>
        <v>0</v>
      </c>
      <c r="S492" s="55">
        <f ca="1" t="shared" si="2432"/>
        <v>0</v>
      </c>
      <c r="T492" s="55">
        <f ca="1" t="shared" si="2432"/>
        <v>0</v>
      </c>
      <c r="U492" s="55">
        <f ca="1" t="shared" ref="U492:W492" si="2433">IF($H492=U$9,MAX(I492-L491,0),0)*$AA492</f>
        <v>0</v>
      </c>
      <c r="V492" s="55">
        <f ca="1" t="shared" si="2433"/>
        <v>0</v>
      </c>
      <c r="W492" s="55">
        <f ca="1" t="shared" si="2433"/>
        <v>0</v>
      </c>
      <c r="Y492" s="1"/>
      <c r="AA492" s="119">
        <f ca="1" t="shared" si="16"/>
        <v>0</v>
      </c>
      <c r="AB492" s="36">
        <f ca="1" t="shared" si="17"/>
        <v>0</v>
      </c>
      <c r="AC492" s="118">
        <f ca="1" t="shared" si="18"/>
        <v>0</v>
      </c>
      <c r="AE492" s="1"/>
      <c r="AG492" s="133">
        <f ca="1">VLOOKUP(F492,'Data Sources'!$L$3:$N$6,3,0)</f>
        <v>4</v>
      </c>
      <c r="AH492" s="134">
        <f ca="1">VLOOKUP(F492,'Data Sources'!$L$3:$O$6,4,0)</f>
        <v>1.2</v>
      </c>
      <c r="AI492" s="135">
        <f ca="1" t="shared" si="2268"/>
        <v>2.8</v>
      </c>
      <c r="AK492" s="1"/>
      <c r="AU492" s="1"/>
      <c r="AZ492" s="153"/>
      <c r="BA492" s="29"/>
      <c r="BB492" s="1"/>
      <c r="BG492" s="153"/>
      <c r="BH492" s="29"/>
      <c r="BI492" s="1"/>
      <c r="BN492" s="153"/>
      <c r="BO492" s="29"/>
      <c r="BP492" s="1"/>
    </row>
    <row r="493" ht="14.25" customHeight="1" spans="1:68">
      <c r="A493" s="48">
        <f t="shared" si="21"/>
        <v>483</v>
      </c>
      <c r="B493" s="49">
        <f ca="1" t="shared" si="7"/>
        <v>0.629631586069931</v>
      </c>
      <c r="C493" s="49">
        <f ca="1">VLOOKUP(B493,'Data Sources'!$C:$E,3)</f>
        <v>2</v>
      </c>
      <c r="D493" s="59">
        <f ca="1" t="shared" si="8"/>
        <v>804</v>
      </c>
      <c r="E493" s="49">
        <f ca="1" t="shared" si="9"/>
        <v>0.742715647569355</v>
      </c>
      <c r="F493" s="49" t="str">
        <f ca="1">VLOOKUP(E493,'Data Sources'!$J$4:$O$6,3)</f>
        <v>Blended Drink</v>
      </c>
      <c r="G493" s="49">
        <f ca="1">VLOOKUP(E493,'Data Sources'!$J$4:$O$6,4)</f>
        <v>8</v>
      </c>
      <c r="H493" s="54">
        <f ca="1" t="shared" si="10"/>
        <v>1</v>
      </c>
      <c r="I493" s="54">
        <f ca="1" t="shared" ref="I493:K493" si="2434">IF($H493=I$9,MAX(L492,$D493),L492)</f>
        <v>804</v>
      </c>
      <c r="J493" s="54">
        <f ca="1" t="shared" si="2434"/>
        <v>804</v>
      </c>
      <c r="K493" s="54">
        <f ca="1" t="shared" si="2434"/>
        <v>804</v>
      </c>
      <c r="L493" s="48">
        <f ca="1" t="shared" ref="L493:N493" si="2435">IF($H493=L$9,I493+$G493,L492)</f>
        <v>812</v>
      </c>
      <c r="M493" s="48">
        <f ca="1" t="shared" si="2435"/>
        <v>804</v>
      </c>
      <c r="N493" s="48">
        <f ca="1" t="shared" si="2435"/>
        <v>804</v>
      </c>
      <c r="O493" s="79">
        <f ca="1" t="shared" ref="O493:Q493" si="2436">+IF($H493=O$9,L493-$D493,0)</f>
        <v>8</v>
      </c>
      <c r="P493" s="79">
        <f ca="1" t="shared" si="2436"/>
        <v>0</v>
      </c>
      <c r="Q493" s="79">
        <f ca="1" t="shared" si="2436"/>
        <v>0</v>
      </c>
      <c r="R493" s="48">
        <f ca="1" t="shared" ref="R493:T493" si="2437">+IF($H493=R$9,MAX(0,L493-$D493),0)*$AA493</f>
        <v>0</v>
      </c>
      <c r="S493" s="48">
        <f ca="1" t="shared" si="2437"/>
        <v>0</v>
      </c>
      <c r="T493" s="48">
        <f ca="1" t="shared" si="2437"/>
        <v>0</v>
      </c>
      <c r="U493" s="48">
        <f ca="1" t="shared" ref="U493:W493" si="2438">IF($H493=U$9,MAX(I493-L492,0),0)*$AA493</f>
        <v>0</v>
      </c>
      <c r="V493" s="48">
        <f ca="1" t="shared" si="2438"/>
        <v>0</v>
      </c>
      <c r="W493" s="48">
        <f ca="1" t="shared" si="2438"/>
        <v>0</v>
      </c>
      <c r="Y493" s="1"/>
      <c r="AA493" s="119">
        <f ca="1" t="shared" si="16"/>
        <v>0</v>
      </c>
      <c r="AB493" s="36">
        <f ca="1" t="shared" si="17"/>
        <v>0</v>
      </c>
      <c r="AC493" s="118">
        <f ca="1" t="shared" si="18"/>
        <v>0</v>
      </c>
      <c r="AE493" s="1"/>
      <c r="AG493" s="133">
        <f ca="1">VLOOKUP(F493,'Data Sources'!$L$3:$N$6,3,0)</f>
        <v>5</v>
      </c>
      <c r="AH493" s="134">
        <f ca="1">VLOOKUP(F493,'Data Sources'!$L$3:$O$6,4,0)</f>
        <v>1.9</v>
      </c>
      <c r="AI493" s="135">
        <f ca="1" t="shared" si="2268"/>
        <v>3.1</v>
      </c>
      <c r="AK493" s="1"/>
      <c r="AU493" s="1"/>
      <c r="AZ493" s="153"/>
      <c r="BA493" s="29"/>
      <c r="BB493" s="1"/>
      <c r="BG493" s="153"/>
      <c r="BH493" s="29"/>
      <c r="BI493" s="1"/>
      <c r="BN493" s="153"/>
      <c r="BO493" s="29"/>
      <c r="BP493" s="1"/>
    </row>
    <row r="494" ht="14.25" customHeight="1" spans="1:68">
      <c r="A494" s="55">
        <f t="shared" si="21"/>
        <v>484</v>
      </c>
      <c r="B494" s="56">
        <f ca="1" t="shared" si="7"/>
        <v>0.815116817247755</v>
      </c>
      <c r="C494" s="56">
        <f ca="1">VLOOKUP(B494,'Data Sources'!$C:$E,3)</f>
        <v>2</v>
      </c>
      <c r="D494" s="57">
        <f ca="1" t="shared" si="8"/>
        <v>806</v>
      </c>
      <c r="E494" s="56">
        <f ca="1" t="shared" si="9"/>
        <v>0.354361971213324</v>
      </c>
      <c r="F494" s="56" t="str">
        <f ca="1">VLOOKUP(E494,'Data Sources'!$J$4:$O$6,3)</f>
        <v>Hot Coffee</v>
      </c>
      <c r="G494" s="56">
        <f ca="1">VLOOKUP(E494,'Data Sources'!$J$4:$O$6,4)</f>
        <v>2</v>
      </c>
      <c r="H494" s="58">
        <f ca="1" t="shared" si="10"/>
        <v>2</v>
      </c>
      <c r="I494" s="58">
        <f ca="1" t="shared" ref="I494:K494" si="2439">IF($H494=I$9,MAX(L493,$D494),L493)</f>
        <v>812</v>
      </c>
      <c r="J494" s="58">
        <f ca="1" t="shared" si="2439"/>
        <v>806</v>
      </c>
      <c r="K494" s="58">
        <f ca="1" t="shared" si="2439"/>
        <v>804</v>
      </c>
      <c r="L494" s="48">
        <f ca="1" t="shared" ref="L494:N494" si="2440">IF($H494=L$9,I494+$G494,L493)</f>
        <v>812</v>
      </c>
      <c r="M494" s="48">
        <f ca="1" t="shared" si="2440"/>
        <v>808</v>
      </c>
      <c r="N494" s="48">
        <f ca="1" t="shared" si="2440"/>
        <v>804</v>
      </c>
      <c r="O494" s="79">
        <f ca="1" t="shared" ref="O494:Q494" si="2441">+IF($H494=O$9,L494-$D494,0)</f>
        <v>0</v>
      </c>
      <c r="P494" s="79">
        <f ca="1" t="shared" si="2441"/>
        <v>2</v>
      </c>
      <c r="Q494" s="79">
        <f ca="1" t="shared" si="2441"/>
        <v>0</v>
      </c>
      <c r="R494" s="55">
        <f ca="1" t="shared" ref="R494:T494" si="2442">+IF($H494=R$9,MAX(0,L494-$D494),0)*$AA494</f>
        <v>0</v>
      </c>
      <c r="S494" s="55">
        <f ca="1" t="shared" si="2442"/>
        <v>0</v>
      </c>
      <c r="T494" s="55">
        <f ca="1" t="shared" si="2442"/>
        <v>0</v>
      </c>
      <c r="U494" s="55">
        <f ca="1" t="shared" ref="U494:W494" si="2443">IF($H494=U$9,MAX(I494-L493,0),0)*$AA494</f>
        <v>0</v>
      </c>
      <c r="V494" s="55">
        <f ca="1" t="shared" si="2443"/>
        <v>0</v>
      </c>
      <c r="W494" s="55">
        <f ca="1" t="shared" si="2443"/>
        <v>0</v>
      </c>
      <c r="Y494" s="1"/>
      <c r="AA494" s="119">
        <f ca="1" t="shared" si="16"/>
        <v>0</v>
      </c>
      <c r="AB494" s="36">
        <f ca="1" t="shared" si="17"/>
        <v>0</v>
      </c>
      <c r="AC494" s="118">
        <f ca="1" t="shared" si="18"/>
        <v>0</v>
      </c>
      <c r="AE494" s="1"/>
      <c r="AG494" s="133">
        <f ca="1">VLOOKUP(F494,'Data Sources'!$L$3:$N$6,3,0)</f>
        <v>4</v>
      </c>
      <c r="AH494" s="134">
        <f ca="1">VLOOKUP(F494,'Data Sources'!$L$3:$O$6,4,0)</f>
        <v>1.2</v>
      </c>
      <c r="AI494" s="135">
        <f ca="1" t="shared" si="2268"/>
        <v>2.8</v>
      </c>
      <c r="AK494" s="1"/>
      <c r="AU494" s="1"/>
      <c r="AZ494" s="153"/>
      <c r="BA494" s="29"/>
      <c r="BB494" s="1"/>
      <c r="BG494" s="153"/>
      <c r="BH494" s="29"/>
      <c r="BI494" s="1"/>
      <c r="BN494" s="153"/>
      <c r="BO494" s="29"/>
      <c r="BP494" s="1"/>
    </row>
    <row r="495" ht="14.25" customHeight="1" spans="1:68">
      <c r="A495" s="48">
        <f t="shared" si="21"/>
        <v>485</v>
      </c>
      <c r="B495" s="49">
        <f ca="1" t="shared" si="7"/>
        <v>0.70230339919764</v>
      </c>
      <c r="C495" s="49">
        <f ca="1">VLOOKUP(B495,'Data Sources'!$C:$E,3)</f>
        <v>2</v>
      </c>
      <c r="D495" s="59">
        <f ca="1" t="shared" si="8"/>
        <v>808</v>
      </c>
      <c r="E495" s="49">
        <f ca="1" t="shared" si="9"/>
        <v>0.957511293315959</v>
      </c>
      <c r="F495" s="49" t="str">
        <f ca="1">VLOOKUP(E495,'Data Sources'!$J$4:$O$6,3)</f>
        <v>Blended Drink</v>
      </c>
      <c r="G495" s="49">
        <f ca="1">VLOOKUP(E495,'Data Sources'!$J$4:$O$6,4)</f>
        <v>8</v>
      </c>
      <c r="H495" s="54">
        <f ca="1" t="shared" si="10"/>
        <v>3</v>
      </c>
      <c r="I495" s="54">
        <f ca="1" t="shared" ref="I495:K495" si="2444">IF($H495=I$9,MAX(L494,$D495),L494)</f>
        <v>812</v>
      </c>
      <c r="J495" s="54">
        <f ca="1" t="shared" si="2444"/>
        <v>808</v>
      </c>
      <c r="K495" s="54">
        <f ca="1" t="shared" si="2444"/>
        <v>808</v>
      </c>
      <c r="L495" s="48">
        <f ca="1" t="shared" ref="L495:N495" si="2445">IF($H495=L$9,I495+$G495,L494)</f>
        <v>812</v>
      </c>
      <c r="M495" s="48">
        <f ca="1" t="shared" si="2445"/>
        <v>808</v>
      </c>
      <c r="N495" s="48">
        <f ca="1" t="shared" si="2445"/>
        <v>816</v>
      </c>
      <c r="O495" s="79">
        <f ca="1" t="shared" ref="O495:Q495" si="2446">+IF($H495=O$9,L495-$D495,0)</f>
        <v>0</v>
      </c>
      <c r="P495" s="79">
        <f ca="1" t="shared" si="2446"/>
        <v>0</v>
      </c>
      <c r="Q495" s="79">
        <f ca="1" t="shared" si="2446"/>
        <v>8</v>
      </c>
      <c r="R495" s="48">
        <f ca="1" t="shared" ref="R495:T495" si="2447">+IF($H495=R$9,MAX(0,L495-$D495),0)*$AA495</f>
        <v>0</v>
      </c>
      <c r="S495" s="48">
        <f ca="1" t="shared" si="2447"/>
        <v>0</v>
      </c>
      <c r="T495" s="48">
        <f ca="1" t="shared" si="2447"/>
        <v>0</v>
      </c>
      <c r="U495" s="48">
        <f ca="1" t="shared" ref="U495:W495" si="2448">IF($H495=U$9,MAX(I495-L494,0),0)*$AA495</f>
        <v>0</v>
      </c>
      <c r="V495" s="48">
        <f ca="1" t="shared" si="2448"/>
        <v>0</v>
      </c>
      <c r="W495" s="48">
        <f ca="1" t="shared" si="2448"/>
        <v>0</v>
      </c>
      <c r="Y495" s="1"/>
      <c r="AA495" s="119">
        <f ca="1" t="shared" si="16"/>
        <v>0</v>
      </c>
      <c r="AB495" s="36">
        <f ca="1" t="shared" si="17"/>
        <v>0</v>
      </c>
      <c r="AC495" s="118">
        <f ca="1" t="shared" si="18"/>
        <v>0</v>
      </c>
      <c r="AE495" s="1"/>
      <c r="AG495" s="133">
        <f ca="1">VLOOKUP(F495,'Data Sources'!$L$3:$N$6,3,0)</f>
        <v>5</v>
      </c>
      <c r="AH495" s="134">
        <f ca="1">VLOOKUP(F495,'Data Sources'!$L$3:$O$6,4,0)</f>
        <v>1.9</v>
      </c>
      <c r="AI495" s="135">
        <f ca="1" t="shared" si="2268"/>
        <v>3.1</v>
      </c>
      <c r="AK495" s="1"/>
      <c r="AU495" s="1"/>
      <c r="AZ495" s="153"/>
      <c r="BA495" s="29"/>
      <c r="BB495" s="1"/>
      <c r="BG495" s="153"/>
      <c r="BH495" s="29"/>
      <c r="BI495" s="1"/>
      <c r="BN495" s="153"/>
      <c r="BO495" s="29"/>
      <c r="BP495" s="1"/>
    </row>
    <row r="496" ht="14.25" customHeight="1" spans="1:68">
      <c r="A496" s="55">
        <f t="shared" si="21"/>
        <v>486</v>
      </c>
      <c r="B496" s="56">
        <f ca="1" t="shared" si="7"/>
        <v>0.825465174627865</v>
      </c>
      <c r="C496" s="56">
        <f ca="1">VLOOKUP(B496,'Data Sources'!$C:$E,3)</f>
        <v>2</v>
      </c>
      <c r="D496" s="57">
        <f ca="1" t="shared" si="8"/>
        <v>810</v>
      </c>
      <c r="E496" s="56">
        <f ca="1" t="shared" si="9"/>
        <v>0.306077212673289</v>
      </c>
      <c r="F496" s="56" t="str">
        <f ca="1">VLOOKUP(E496,'Data Sources'!$J$4:$O$6,3)</f>
        <v>Hot Coffee</v>
      </c>
      <c r="G496" s="56">
        <f ca="1">VLOOKUP(E496,'Data Sources'!$J$4:$O$6,4)</f>
        <v>2</v>
      </c>
      <c r="H496" s="58">
        <f ca="1" t="shared" si="10"/>
        <v>2</v>
      </c>
      <c r="I496" s="58">
        <f ca="1" t="shared" ref="I496:K496" si="2449">IF($H496=I$9,MAX(L495,$D496),L495)</f>
        <v>812</v>
      </c>
      <c r="J496" s="58">
        <f ca="1" t="shared" si="2449"/>
        <v>810</v>
      </c>
      <c r="K496" s="58">
        <f ca="1" t="shared" si="2449"/>
        <v>816</v>
      </c>
      <c r="L496" s="48">
        <f ca="1" t="shared" ref="L496:N496" si="2450">IF($H496=L$9,I496+$G496,L495)</f>
        <v>812</v>
      </c>
      <c r="M496" s="48">
        <f ca="1" t="shared" si="2450"/>
        <v>812</v>
      </c>
      <c r="N496" s="48">
        <f ca="1" t="shared" si="2450"/>
        <v>816</v>
      </c>
      <c r="O496" s="79">
        <f ca="1" t="shared" ref="O496:Q496" si="2451">+IF($H496=O$9,L496-$D496,0)</f>
        <v>0</v>
      </c>
      <c r="P496" s="79">
        <f ca="1" t="shared" si="2451"/>
        <v>2</v>
      </c>
      <c r="Q496" s="79">
        <f ca="1" t="shared" si="2451"/>
        <v>0</v>
      </c>
      <c r="R496" s="55">
        <f ca="1" t="shared" ref="R496:T496" si="2452">+IF($H496=R$9,MAX(0,L496-$D496),0)*$AA496</f>
        <v>0</v>
      </c>
      <c r="S496" s="55">
        <f ca="1" t="shared" si="2452"/>
        <v>0</v>
      </c>
      <c r="T496" s="55">
        <f ca="1" t="shared" si="2452"/>
        <v>0</v>
      </c>
      <c r="U496" s="55">
        <f ca="1" t="shared" ref="U496:W496" si="2453">IF($H496=U$9,MAX(I496-L495,0),0)*$AA496</f>
        <v>0</v>
      </c>
      <c r="V496" s="55">
        <f ca="1" t="shared" si="2453"/>
        <v>0</v>
      </c>
      <c r="W496" s="55">
        <f ca="1" t="shared" si="2453"/>
        <v>0</v>
      </c>
      <c r="Y496" s="1"/>
      <c r="AA496" s="119">
        <f ca="1" t="shared" si="16"/>
        <v>0</v>
      </c>
      <c r="AB496" s="36">
        <f ca="1" t="shared" si="17"/>
        <v>0</v>
      </c>
      <c r="AC496" s="118">
        <f ca="1" t="shared" si="18"/>
        <v>0</v>
      </c>
      <c r="AE496" s="1"/>
      <c r="AG496" s="133">
        <f ca="1">VLOOKUP(F496,'Data Sources'!$L$3:$N$6,3,0)</f>
        <v>4</v>
      </c>
      <c r="AH496" s="134">
        <f ca="1">VLOOKUP(F496,'Data Sources'!$L$3:$O$6,4,0)</f>
        <v>1.2</v>
      </c>
      <c r="AI496" s="135">
        <f ca="1" t="shared" si="2268"/>
        <v>2.8</v>
      </c>
      <c r="AK496" s="1"/>
      <c r="AU496" s="1"/>
      <c r="AZ496" s="153"/>
      <c r="BA496" s="29"/>
      <c r="BB496" s="1"/>
      <c r="BG496" s="153"/>
      <c r="BH496" s="29"/>
      <c r="BI496" s="1"/>
      <c r="BN496" s="153"/>
      <c r="BO496" s="29"/>
      <c r="BP496" s="1"/>
    </row>
    <row r="497" ht="14.25" customHeight="1" spans="1:68">
      <c r="A497" s="48">
        <f t="shared" si="21"/>
        <v>487</v>
      </c>
      <c r="B497" s="49">
        <f ca="1" t="shared" si="7"/>
        <v>0.5063828908676</v>
      </c>
      <c r="C497" s="49">
        <f ca="1">VLOOKUP(B497,'Data Sources'!$C:$E,3)</f>
        <v>2</v>
      </c>
      <c r="D497" s="59">
        <f ca="1" t="shared" si="8"/>
        <v>812</v>
      </c>
      <c r="E497" s="49">
        <f ca="1" t="shared" si="9"/>
        <v>0.0637389092181908</v>
      </c>
      <c r="F497" s="49" t="str">
        <f ca="1">VLOOKUP(E497,'Data Sources'!$J$4:$O$6,3)</f>
        <v>Hot Coffee</v>
      </c>
      <c r="G497" s="49">
        <f ca="1">VLOOKUP(E497,'Data Sources'!$J$4:$O$6,4)</f>
        <v>2</v>
      </c>
      <c r="H497" s="54">
        <f ca="1" t="shared" si="10"/>
        <v>1</v>
      </c>
      <c r="I497" s="54">
        <f ca="1" t="shared" ref="I497:K497" si="2454">IF($H497=I$9,MAX(L496,$D497),L496)</f>
        <v>812</v>
      </c>
      <c r="J497" s="54">
        <f ca="1" t="shared" si="2454"/>
        <v>812</v>
      </c>
      <c r="K497" s="54">
        <f ca="1" t="shared" si="2454"/>
        <v>816</v>
      </c>
      <c r="L497" s="48">
        <f ca="1" t="shared" ref="L497:N497" si="2455">IF($H497=L$9,I497+$G497,L496)</f>
        <v>814</v>
      </c>
      <c r="M497" s="48">
        <f ca="1" t="shared" si="2455"/>
        <v>812</v>
      </c>
      <c r="N497" s="48">
        <f ca="1" t="shared" si="2455"/>
        <v>816</v>
      </c>
      <c r="O497" s="79">
        <f ca="1" t="shared" ref="O497:Q497" si="2456">+IF($H497=O$9,L497-$D497,0)</f>
        <v>2</v>
      </c>
      <c r="P497" s="79">
        <f ca="1" t="shared" si="2456"/>
        <v>0</v>
      </c>
      <c r="Q497" s="79">
        <f ca="1" t="shared" si="2456"/>
        <v>0</v>
      </c>
      <c r="R497" s="48">
        <f ca="1" t="shared" ref="R497:T497" si="2457">+IF($H497=R$9,MAX(0,L497-$D497),0)*$AA497</f>
        <v>0</v>
      </c>
      <c r="S497" s="48">
        <f ca="1" t="shared" si="2457"/>
        <v>0</v>
      </c>
      <c r="T497" s="48">
        <f ca="1" t="shared" si="2457"/>
        <v>0</v>
      </c>
      <c r="U497" s="48">
        <f ca="1" t="shared" ref="U497:W497" si="2458">IF($H497=U$9,MAX(I497-L496,0),0)*$AA497</f>
        <v>0</v>
      </c>
      <c r="V497" s="48">
        <f ca="1" t="shared" si="2458"/>
        <v>0</v>
      </c>
      <c r="W497" s="48">
        <f ca="1" t="shared" si="2458"/>
        <v>0</v>
      </c>
      <c r="Y497" s="1"/>
      <c r="AA497" s="119">
        <f ca="1" t="shared" si="16"/>
        <v>0</v>
      </c>
      <c r="AB497" s="36">
        <f ca="1" t="shared" si="17"/>
        <v>0</v>
      </c>
      <c r="AC497" s="118">
        <f ca="1" t="shared" si="18"/>
        <v>0</v>
      </c>
      <c r="AE497" s="1"/>
      <c r="AG497" s="133">
        <f ca="1">VLOOKUP(F497,'Data Sources'!$L$3:$N$6,3,0)</f>
        <v>4</v>
      </c>
      <c r="AH497" s="134">
        <f ca="1">VLOOKUP(F497,'Data Sources'!$L$3:$O$6,4,0)</f>
        <v>1.2</v>
      </c>
      <c r="AI497" s="135">
        <f ca="1" t="shared" si="2268"/>
        <v>2.8</v>
      </c>
      <c r="AK497" s="1"/>
      <c r="AU497" s="1"/>
      <c r="AZ497" s="153"/>
      <c r="BA497" s="29"/>
      <c r="BB497" s="1"/>
      <c r="BG497" s="153"/>
      <c r="BH497" s="29"/>
      <c r="BI497" s="1"/>
      <c r="BN497" s="153"/>
      <c r="BO497" s="29"/>
      <c r="BP497" s="1"/>
    </row>
    <row r="498" ht="14.25" customHeight="1" spans="1:68">
      <c r="A498" s="55">
        <f t="shared" si="21"/>
        <v>488</v>
      </c>
      <c r="B498" s="56">
        <f ca="1" t="shared" si="7"/>
        <v>0.155553315438806</v>
      </c>
      <c r="C498" s="56">
        <f ca="1">VLOOKUP(B498,'Data Sources'!$C:$E,3)</f>
        <v>1</v>
      </c>
      <c r="D498" s="57">
        <f ca="1" t="shared" si="8"/>
        <v>813</v>
      </c>
      <c r="E498" s="56">
        <f ca="1" t="shared" si="9"/>
        <v>0.0929075934986203</v>
      </c>
      <c r="F498" s="56" t="str">
        <f ca="1">VLOOKUP(E498,'Data Sources'!$J$4:$O$6,3)</f>
        <v>Hot Coffee</v>
      </c>
      <c r="G498" s="56">
        <f ca="1">VLOOKUP(E498,'Data Sources'!$J$4:$O$6,4)</f>
        <v>2</v>
      </c>
      <c r="H498" s="58">
        <f ca="1" t="shared" si="10"/>
        <v>2</v>
      </c>
      <c r="I498" s="58">
        <f ca="1" t="shared" ref="I498:K498" si="2459">IF($H498=I$9,MAX(L497,$D498),L497)</f>
        <v>814</v>
      </c>
      <c r="J498" s="58">
        <f ca="1" t="shared" si="2459"/>
        <v>813</v>
      </c>
      <c r="K498" s="58">
        <f ca="1" t="shared" si="2459"/>
        <v>816</v>
      </c>
      <c r="L498" s="48">
        <f ca="1" t="shared" ref="L498:N498" si="2460">IF($H498=L$9,I498+$G498,L497)</f>
        <v>814</v>
      </c>
      <c r="M498" s="48">
        <f ca="1" t="shared" si="2460"/>
        <v>815</v>
      </c>
      <c r="N498" s="48">
        <f ca="1" t="shared" si="2460"/>
        <v>816</v>
      </c>
      <c r="O498" s="79">
        <f ca="1" t="shared" ref="O498:Q498" si="2461">+IF($H498=O$9,L498-$D498,0)</f>
        <v>0</v>
      </c>
      <c r="P498" s="79">
        <f ca="1" t="shared" si="2461"/>
        <v>2</v>
      </c>
      <c r="Q498" s="79">
        <f ca="1" t="shared" si="2461"/>
        <v>0</v>
      </c>
      <c r="R498" s="55">
        <f ca="1" t="shared" ref="R498:T498" si="2462">+IF($H498=R$9,MAX(0,L498-$D498),0)*$AA498</f>
        <v>0</v>
      </c>
      <c r="S498" s="55">
        <f ca="1" t="shared" si="2462"/>
        <v>0</v>
      </c>
      <c r="T498" s="55">
        <f ca="1" t="shared" si="2462"/>
        <v>0</v>
      </c>
      <c r="U498" s="55">
        <f ca="1" t="shared" ref="U498:W498" si="2463">IF($H498=U$9,MAX(I498-L497,0),0)*$AA498</f>
        <v>0</v>
      </c>
      <c r="V498" s="55">
        <f ca="1" t="shared" si="2463"/>
        <v>0</v>
      </c>
      <c r="W498" s="55">
        <f ca="1" t="shared" si="2463"/>
        <v>0</v>
      </c>
      <c r="Y498" s="1"/>
      <c r="AA498" s="119">
        <f ca="1" t="shared" si="16"/>
        <v>0</v>
      </c>
      <c r="AB498" s="36">
        <f ca="1" t="shared" si="17"/>
        <v>0</v>
      </c>
      <c r="AC498" s="118">
        <f ca="1" t="shared" si="18"/>
        <v>0</v>
      </c>
      <c r="AE498" s="1"/>
      <c r="AG498" s="133">
        <f ca="1">VLOOKUP(F498,'Data Sources'!$L$3:$N$6,3,0)</f>
        <v>4</v>
      </c>
      <c r="AH498" s="134">
        <f ca="1">VLOOKUP(F498,'Data Sources'!$L$3:$O$6,4,0)</f>
        <v>1.2</v>
      </c>
      <c r="AI498" s="135">
        <f ca="1" t="shared" si="2268"/>
        <v>2.8</v>
      </c>
      <c r="AK498" s="1"/>
      <c r="AU498" s="1"/>
      <c r="AZ498" s="153"/>
      <c r="BA498" s="29"/>
      <c r="BB498" s="1"/>
      <c r="BG498" s="153"/>
      <c r="BH498" s="29"/>
      <c r="BI498" s="1"/>
      <c r="BN498" s="153"/>
      <c r="BO498" s="29"/>
      <c r="BP498" s="1"/>
    </row>
    <row r="499" ht="14.25" customHeight="1" spans="1:68">
      <c r="A499" s="48">
        <f t="shared" si="21"/>
        <v>489</v>
      </c>
      <c r="B499" s="49">
        <f ca="1" t="shared" si="7"/>
        <v>0.483789503226307</v>
      </c>
      <c r="C499" s="49">
        <f ca="1">VLOOKUP(B499,'Data Sources'!$C:$E,3)</f>
        <v>1</v>
      </c>
      <c r="D499" s="59">
        <f ca="1" t="shared" si="8"/>
        <v>814</v>
      </c>
      <c r="E499" s="49">
        <f ca="1" t="shared" si="9"/>
        <v>0.991087142180339</v>
      </c>
      <c r="F499" s="49" t="str">
        <f ca="1">VLOOKUP(E499,'Data Sources'!$J$4:$O$6,3)</f>
        <v>Blended Drink</v>
      </c>
      <c r="G499" s="49">
        <f ca="1">VLOOKUP(E499,'Data Sources'!$J$4:$O$6,4)</f>
        <v>8</v>
      </c>
      <c r="H499" s="54">
        <f ca="1" t="shared" si="10"/>
        <v>1</v>
      </c>
      <c r="I499" s="54">
        <f ca="1" t="shared" ref="I499:K499" si="2464">IF($H499=I$9,MAX(L498,$D499),L498)</f>
        <v>814</v>
      </c>
      <c r="J499" s="54">
        <f ca="1" t="shared" si="2464"/>
        <v>815</v>
      </c>
      <c r="K499" s="54">
        <f ca="1" t="shared" si="2464"/>
        <v>816</v>
      </c>
      <c r="L499" s="48">
        <f ca="1" t="shared" ref="L499:N499" si="2465">IF($H499=L$9,I499+$G499,L498)</f>
        <v>822</v>
      </c>
      <c r="M499" s="48">
        <f ca="1" t="shared" si="2465"/>
        <v>815</v>
      </c>
      <c r="N499" s="48">
        <f ca="1" t="shared" si="2465"/>
        <v>816</v>
      </c>
      <c r="O499" s="79">
        <f ca="1" t="shared" ref="O499:Q499" si="2466">+IF($H499=O$9,L499-$D499,0)</f>
        <v>8</v>
      </c>
      <c r="P499" s="79">
        <f ca="1" t="shared" si="2466"/>
        <v>0</v>
      </c>
      <c r="Q499" s="79">
        <f ca="1" t="shared" si="2466"/>
        <v>0</v>
      </c>
      <c r="R499" s="48">
        <f ca="1" t="shared" ref="R499:T499" si="2467">+IF($H499=R$9,MAX(0,L499-$D499),0)*$AA499</f>
        <v>0</v>
      </c>
      <c r="S499" s="48">
        <f ca="1" t="shared" si="2467"/>
        <v>0</v>
      </c>
      <c r="T499" s="48">
        <f ca="1" t="shared" si="2467"/>
        <v>0</v>
      </c>
      <c r="U499" s="48">
        <f ca="1" t="shared" ref="U499:W499" si="2468">IF($H499=U$9,MAX(I499-L498,0),0)*$AA499</f>
        <v>0</v>
      </c>
      <c r="V499" s="48">
        <f ca="1" t="shared" si="2468"/>
        <v>0</v>
      </c>
      <c r="W499" s="48">
        <f ca="1" t="shared" si="2468"/>
        <v>0</v>
      </c>
      <c r="Y499" s="1"/>
      <c r="AA499" s="119">
        <f ca="1" t="shared" si="16"/>
        <v>0</v>
      </c>
      <c r="AB499" s="36">
        <f ca="1" t="shared" si="17"/>
        <v>0</v>
      </c>
      <c r="AC499" s="118">
        <f ca="1" t="shared" si="18"/>
        <v>0</v>
      </c>
      <c r="AE499" s="1"/>
      <c r="AG499" s="133">
        <f ca="1">VLOOKUP(F499,'Data Sources'!$L$3:$N$6,3,0)</f>
        <v>5</v>
      </c>
      <c r="AH499" s="134">
        <f ca="1">VLOOKUP(F499,'Data Sources'!$L$3:$O$6,4,0)</f>
        <v>1.9</v>
      </c>
      <c r="AI499" s="135">
        <f ca="1" t="shared" si="2268"/>
        <v>3.1</v>
      </c>
      <c r="AK499" s="1"/>
      <c r="AU499" s="1"/>
      <c r="AZ499" s="153"/>
      <c r="BA499" s="29"/>
      <c r="BB499" s="1"/>
      <c r="BG499" s="153"/>
      <c r="BH499" s="29"/>
      <c r="BI499" s="1"/>
      <c r="BN499" s="153"/>
      <c r="BO499" s="29"/>
      <c r="BP499" s="1"/>
    </row>
    <row r="500" ht="14.25" customHeight="1" spans="1:68">
      <c r="A500" s="55">
        <f t="shared" si="21"/>
        <v>490</v>
      </c>
      <c r="B500" s="56">
        <f ca="1" t="shared" si="7"/>
        <v>0.0135382089118303</v>
      </c>
      <c r="C500" s="56">
        <f ca="1">VLOOKUP(B500,'Data Sources'!$C:$E,3)</f>
        <v>1</v>
      </c>
      <c r="D500" s="57">
        <f ca="1" t="shared" si="8"/>
        <v>815</v>
      </c>
      <c r="E500" s="56">
        <f ca="1" t="shared" si="9"/>
        <v>0.802844463401358</v>
      </c>
      <c r="F500" s="56" t="str">
        <f ca="1">VLOOKUP(E500,'Data Sources'!$J$4:$O$6,3)</f>
        <v>Blended Drink</v>
      </c>
      <c r="G500" s="56">
        <f ca="1">VLOOKUP(E500,'Data Sources'!$J$4:$O$6,4)</f>
        <v>8</v>
      </c>
      <c r="H500" s="58">
        <f ca="1" t="shared" si="10"/>
        <v>2</v>
      </c>
      <c r="I500" s="58">
        <f ca="1" t="shared" ref="I500:K500" si="2469">IF($H500=I$9,MAX(L499,$D500),L499)</f>
        <v>822</v>
      </c>
      <c r="J500" s="58">
        <f ca="1" t="shared" si="2469"/>
        <v>815</v>
      </c>
      <c r="K500" s="58">
        <f ca="1" t="shared" si="2469"/>
        <v>816</v>
      </c>
      <c r="L500" s="48">
        <f ca="1" t="shared" ref="L500:N500" si="2470">IF($H500=L$9,I500+$G500,L499)</f>
        <v>822</v>
      </c>
      <c r="M500" s="48">
        <f ca="1" t="shared" si="2470"/>
        <v>823</v>
      </c>
      <c r="N500" s="48">
        <f ca="1" t="shared" si="2470"/>
        <v>816</v>
      </c>
      <c r="O500" s="79">
        <f ca="1" t="shared" ref="O500:Q500" si="2471">+IF($H500=O$9,L500-$D500,0)</f>
        <v>0</v>
      </c>
      <c r="P500" s="79">
        <f ca="1" t="shared" si="2471"/>
        <v>8</v>
      </c>
      <c r="Q500" s="79">
        <f ca="1" t="shared" si="2471"/>
        <v>0</v>
      </c>
      <c r="R500" s="55">
        <f ca="1" t="shared" ref="R500:T500" si="2472">+IF($H500=R$9,MAX(0,L500-$D500),0)*$AA500</f>
        <v>0</v>
      </c>
      <c r="S500" s="55">
        <f ca="1" t="shared" si="2472"/>
        <v>0</v>
      </c>
      <c r="T500" s="55">
        <f ca="1" t="shared" si="2472"/>
        <v>0</v>
      </c>
      <c r="U500" s="55">
        <f ca="1" t="shared" ref="U500:W500" si="2473">IF($H500=U$9,MAX(I500-L499,0),0)*$AA500</f>
        <v>0</v>
      </c>
      <c r="V500" s="55">
        <f ca="1" t="shared" si="2473"/>
        <v>0</v>
      </c>
      <c r="W500" s="55">
        <f ca="1" t="shared" si="2473"/>
        <v>0</v>
      </c>
      <c r="Y500" s="1"/>
      <c r="AA500" s="119">
        <f ca="1" t="shared" si="16"/>
        <v>0</v>
      </c>
      <c r="AB500" s="36">
        <f ca="1" t="shared" si="17"/>
        <v>0</v>
      </c>
      <c r="AC500" s="118">
        <f ca="1" t="shared" si="18"/>
        <v>0</v>
      </c>
      <c r="AE500" s="1"/>
      <c r="AG500" s="133">
        <f ca="1">VLOOKUP(F500,'Data Sources'!$L$3:$N$6,3,0)</f>
        <v>5</v>
      </c>
      <c r="AH500" s="134">
        <f ca="1">VLOOKUP(F500,'Data Sources'!$L$3:$O$6,4,0)</f>
        <v>1.9</v>
      </c>
      <c r="AI500" s="135">
        <f ca="1" t="shared" si="2268"/>
        <v>3.1</v>
      </c>
      <c r="AK500" s="1"/>
      <c r="AU500" s="1"/>
      <c r="AZ500" s="153"/>
      <c r="BA500" s="29"/>
      <c r="BB500" s="1"/>
      <c r="BG500" s="153"/>
      <c r="BH500" s="29"/>
      <c r="BI500" s="1"/>
      <c r="BN500" s="153"/>
      <c r="BO500" s="29"/>
      <c r="BP500" s="1"/>
    </row>
    <row r="501" ht="14.25" customHeight="1" spans="1:68">
      <c r="A501" s="48">
        <f t="shared" si="21"/>
        <v>491</v>
      </c>
      <c r="B501" s="49">
        <f ca="1" t="shared" si="7"/>
        <v>0.580543407616938</v>
      </c>
      <c r="C501" s="49">
        <f ca="1">VLOOKUP(B501,'Data Sources'!$C:$E,3)</f>
        <v>2</v>
      </c>
      <c r="D501" s="59">
        <f ca="1" t="shared" si="8"/>
        <v>817</v>
      </c>
      <c r="E501" s="49">
        <f ca="1" t="shared" si="9"/>
        <v>0.597222715782519</v>
      </c>
      <c r="F501" s="49" t="str">
        <f ca="1">VLOOKUP(E501,'Data Sources'!$J$4:$O$6,3)</f>
        <v>Cold Coffee</v>
      </c>
      <c r="G501" s="49">
        <f ca="1">VLOOKUP(E501,'Data Sources'!$J$4:$O$6,4)</f>
        <v>5</v>
      </c>
      <c r="H501" s="54">
        <f ca="1" t="shared" si="10"/>
        <v>3</v>
      </c>
      <c r="I501" s="54">
        <f ca="1" t="shared" ref="I501:K501" si="2474">IF($H501=I$9,MAX(L500,$D501),L500)</f>
        <v>822</v>
      </c>
      <c r="J501" s="54">
        <f ca="1" t="shared" si="2474"/>
        <v>823</v>
      </c>
      <c r="K501" s="54">
        <f ca="1" t="shared" si="2474"/>
        <v>817</v>
      </c>
      <c r="L501" s="48">
        <f ca="1" t="shared" ref="L501:N501" si="2475">IF($H501=L$9,I501+$G501,L500)</f>
        <v>822</v>
      </c>
      <c r="M501" s="48">
        <f ca="1" t="shared" si="2475"/>
        <v>823</v>
      </c>
      <c r="N501" s="48">
        <f ca="1" t="shared" si="2475"/>
        <v>822</v>
      </c>
      <c r="O501" s="79">
        <f ca="1" t="shared" ref="O501:Q501" si="2476">+IF($H501=O$9,L501-$D501,0)</f>
        <v>0</v>
      </c>
      <c r="P501" s="79">
        <f ca="1" t="shared" si="2476"/>
        <v>0</v>
      </c>
      <c r="Q501" s="79">
        <f ca="1" t="shared" si="2476"/>
        <v>5</v>
      </c>
      <c r="R501" s="48">
        <f ca="1" t="shared" ref="R501:T501" si="2477">+IF($H501=R$9,MAX(0,L501-$D501),0)*$AA501</f>
        <v>0</v>
      </c>
      <c r="S501" s="48">
        <f ca="1" t="shared" si="2477"/>
        <v>0</v>
      </c>
      <c r="T501" s="48">
        <f ca="1" t="shared" si="2477"/>
        <v>0</v>
      </c>
      <c r="U501" s="48">
        <f ca="1" t="shared" ref="U501:W501" si="2478">IF($H501=U$9,MAX(I501-L500,0),0)*$AA501</f>
        <v>0</v>
      </c>
      <c r="V501" s="48">
        <f ca="1" t="shared" si="2478"/>
        <v>0</v>
      </c>
      <c r="W501" s="48">
        <f ca="1" t="shared" si="2478"/>
        <v>0</v>
      </c>
      <c r="Y501" s="1"/>
      <c r="AA501" s="119">
        <f ca="1" t="shared" si="16"/>
        <v>0</v>
      </c>
      <c r="AB501" s="36">
        <f ca="1" t="shared" si="17"/>
        <v>0</v>
      </c>
      <c r="AC501" s="118">
        <f ca="1" t="shared" si="18"/>
        <v>0</v>
      </c>
      <c r="AE501" s="1"/>
      <c r="AG501" s="133">
        <f ca="1">VLOOKUP(F501,'Data Sources'!$L$3:$N$6,3,0)</f>
        <v>4</v>
      </c>
      <c r="AH501" s="134">
        <f ca="1">VLOOKUP(F501,'Data Sources'!$L$3:$O$6,4,0)</f>
        <v>1</v>
      </c>
      <c r="AI501" s="135">
        <f ca="1" t="shared" si="2268"/>
        <v>3</v>
      </c>
      <c r="AK501" s="1"/>
      <c r="AU501" s="1"/>
      <c r="AZ501" s="153"/>
      <c r="BA501" s="29"/>
      <c r="BB501" s="1"/>
      <c r="BG501" s="153"/>
      <c r="BH501" s="29"/>
      <c r="BI501" s="1"/>
      <c r="BN501" s="153"/>
      <c r="BO501" s="29"/>
      <c r="BP501" s="1"/>
    </row>
    <row r="502" ht="14.25" customHeight="1" spans="1:68">
      <c r="A502" s="55">
        <f t="shared" si="21"/>
        <v>492</v>
      </c>
      <c r="B502" s="56">
        <f ca="1" t="shared" si="7"/>
        <v>0.172842112336222</v>
      </c>
      <c r="C502" s="56">
        <f ca="1">VLOOKUP(B502,'Data Sources'!$C:$E,3)</f>
        <v>1</v>
      </c>
      <c r="D502" s="57">
        <f ca="1" t="shared" si="8"/>
        <v>818</v>
      </c>
      <c r="E502" s="56">
        <f ca="1" t="shared" si="9"/>
        <v>0.918231518226134</v>
      </c>
      <c r="F502" s="56" t="str">
        <f ca="1">VLOOKUP(E502,'Data Sources'!$J$4:$O$6,3)</f>
        <v>Blended Drink</v>
      </c>
      <c r="G502" s="56">
        <f ca="1">VLOOKUP(E502,'Data Sources'!$J$4:$O$6,4)</f>
        <v>8</v>
      </c>
      <c r="H502" s="58">
        <f ca="1" t="shared" si="10"/>
        <v>1</v>
      </c>
      <c r="I502" s="58">
        <f ca="1" t="shared" ref="I502:K502" si="2479">IF($H502=I$9,MAX(L501,$D502),L501)</f>
        <v>822</v>
      </c>
      <c r="J502" s="58">
        <f ca="1" t="shared" si="2479"/>
        <v>823</v>
      </c>
      <c r="K502" s="58">
        <f ca="1" t="shared" si="2479"/>
        <v>822</v>
      </c>
      <c r="L502" s="48">
        <f ca="1" t="shared" ref="L502:N502" si="2480">IF($H502=L$9,I502+$G502,L501)</f>
        <v>830</v>
      </c>
      <c r="M502" s="48">
        <f ca="1" t="shared" si="2480"/>
        <v>823</v>
      </c>
      <c r="N502" s="48">
        <f ca="1" t="shared" si="2480"/>
        <v>822</v>
      </c>
      <c r="O502" s="79">
        <f ca="1" t="shared" ref="O502:Q502" si="2481">+IF($H502=O$9,L502-$D502,0)</f>
        <v>12</v>
      </c>
      <c r="P502" s="79">
        <f ca="1" t="shared" si="2481"/>
        <v>0</v>
      </c>
      <c r="Q502" s="79">
        <f ca="1" t="shared" si="2481"/>
        <v>0</v>
      </c>
      <c r="R502" s="55">
        <f ca="1" t="shared" ref="R502:T502" si="2482">+IF($H502=R$9,MAX(0,L502-$D502),0)*$AA502</f>
        <v>0</v>
      </c>
      <c r="S502" s="55">
        <f ca="1" t="shared" si="2482"/>
        <v>0</v>
      </c>
      <c r="T502" s="55">
        <f ca="1" t="shared" si="2482"/>
        <v>0</v>
      </c>
      <c r="U502" s="55">
        <f ca="1" t="shared" ref="U502:W502" si="2483">IF($H502=U$9,MAX(I502-L501,0),0)*$AA502</f>
        <v>0</v>
      </c>
      <c r="V502" s="55">
        <f ca="1" t="shared" si="2483"/>
        <v>0</v>
      </c>
      <c r="W502" s="55">
        <f ca="1" t="shared" si="2483"/>
        <v>0</v>
      </c>
      <c r="Y502" s="1"/>
      <c r="AA502" s="119">
        <f ca="1" t="shared" si="16"/>
        <v>0</v>
      </c>
      <c r="AB502" s="36">
        <f ca="1" t="shared" si="17"/>
        <v>0</v>
      </c>
      <c r="AC502" s="118">
        <f ca="1" t="shared" si="18"/>
        <v>0</v>
      </c>
      <c r="AE502" s="1"/>
      <c r="AG502" s="133">
        <f ca="1">VLOOKUP(F502,'Data Sources'!$L$3:$N$6,3,0)</f>
        <v>5</v>
      </c>
      <c r="AH502" s="134">
        <f ca="1">VLOOKUP(F502,'Data Sources'!$L$3:$O$6,4,0)</f>
        <v>1.9</v>
      </c>
      <c r="AI502" s="135">
        <f ca="1" t="shared" si="2268"/>
        <v>3.1</v>
      </c>
      <c r="AK502" s="1"/>
      <c r="AU502" s="1"/>
      <c r="AZ502" s="153"/>
      <c r="BA502" s="29"/>
      <c r="BB502" s="1"/>
      <c r="BG502" s="153"/>
      <c r="BH502" s="29"/>
      <c r="BI502" s="1"/>
      <c r="BN502" s="153"/>
      <c r="BO502" s="29"/>
      <c r="BP502" s="1"/>
    </row>
    <row r="503" ht="14.25" customHeight="1" spans="1:68">
      <c r="A503" s="48">
        <f t="shared" si="21"/>
        <v>493</v>
      </c>
      <c r="B503" s="49">
        <f ca="1" t="shared" si="7"/>
        <v>0.258885440317968</v>
      </c>
      <c r="C503" s="49">
        <f ca="1">VLOOKUP(B503,'Data Sources'!$C:$E,3)</f>
        <v>1</v>
      </c>
      <c r="D503" s="59">
        <f ca="1" t="shared" si="8"/>
        <v>819</v>
      </c>
      <c r="E503" s="49">
        <f ca="1" t="shared" si="9"/>
        <v>0.649724770013727</v>
      </c>
      <c r="F503" s="49" t="str">
        <f ca="1">VLOOKUP(E503,'Data Sources'!$J$4:$O$6,3)</f>
        <v>Cold Coffee</v>
      </c>
      <c r="G503" s="49">
        <f ca="1">VLOOKUP(E503,'Data Sources'!$J$4:$O$6,4)</f>
        <v>5</v>
      </c>
      <c r="H503" s="54">
        <f ca="1" t="shared" si="10"/>
        <v>3</v>
      </c>
      <c r="I503" s="54">
        <f ca="1" t="shared" ref="I503:K503" si="2484">IF($H503=I$9,MAX(L502,$D503),L502)</f>
        <v>830</v>
      </c>
      <c r="J503" s="54">
        <f ca="1" t="shared" si="2484"/>
        <v>823</v>
      </c>
      <c r="K503" s="54">
        <f ca="1" t="shared" si="2484"/>
        <v>822</v>
      </c>
      <c r="L503" s="48">
        <f ca="1" t="shared" ref="L503:N503" si="2485">IF($H503=L$9,I503+$G503,L502)</f>
        <v>830</v>
      </c>
      <c r="M503" s="48">
        <f ca="1" t="shared" si="2485"/>
        <v>823</v>
      </c>
      <c r="N503" s="48">
        <f ca="1" t="shared" si="2485"/>
        <v>827</v>
      </c>
      <c r="O503" s="79">
        <f ca="1" t="shared" ref="O503:Q503" si="2486">+IF($H503=O$9,L503-$D503,0)</f>
        <v>0</v>
      </c>
      <c r="P503" s="79">
        <f ca="1" t="shared" si="2486"/>
        <v>0</v>
      </c>
      <c r="Q503" s="79">
        <f ca="1" t="shared" si="2486"/>
        <v>8</v>
      </c>
      <c r="R503" s="48">
        <f ca="1" t="shared" ref="R503:T503" si="2487">+IF($H503=R$9,MAX(0,L503-$D503),0)*$AA503</f>
        <v>0</v>
      </c>
      <c r="S503" s="48">
        <f ca="1" t="shared" si="2487"/>
        <v>0</v>
      </c>
      <c r="T503" s="48">
        <f ca="1" t="shared" si="2487"/>
        <v>0</v>
      </c>
      <c r="U503" s="48">
        <f ca="1" t="shared" ref="U503:W503" si="2488">IF($H503=U$9,MAX(I503-L502,0),0)*$AA503</f>
        <v>0</v>
      </c>
      <c r="V503" s="48">
        <f ca="1" t="shared" si="2488"/>
        <v>0</v>
      </c>
      <c r="W503" s="48">
        <f ca="1" t="shared" si="2488"/>
        <v>0</v>
      </c>
      <c r="Y503" s="1"/>
      <c r="AA503" s="119">
        <f ca="1" t="shared" si="16"/>
        <v>0</v>
      </c>
      <c r="AB503" s="36">
        <f ca="1" t="shared" si="17"/>
        <v>0</v>
      </c>
      <c r="AC503" s="118">
        <f ca="1" t="shared" si="18"/>
        <v>0</v>
      </c>
      <c r="AE503" s="1"/>
      <c r="AG503" s="133">
        <f ca="1">VLOOKUP(F503,'Data Sources'!$L$3:$N$6,3,0)</f>
        <v>4</v>
      </c>
      <c r="AH503" s="134">
        <f ca="1">VLOOKUP(F503,'Data Sources'!$L$3:$O$6,4,0)</f>
        <v>1</v>
      </c>
      <c r="AI503" s="135">
        <f ca="1" t="shared" si="2268"/>
        <v>3</v>
      </c>
      <c r="AK503" s="1"/>
      <c r="AU503" s="1"/>
      <c r="AZ503" s="153"/>
      <c r="BA503" s="29"/>
      <c r="BB503" s="1"/>
      <c r="BG503" s="153"/>
      <c r="BH503" s="29"/>
      <c r="BI503" s="1"/>
      <c r="BN503" s="153"/>
      <c r="BO503" s="29"/>
      <c r="BP503" s="1"/>
    </row>
    <row r="504" ht="14.25" customHeight="1" spans="1:68">
      <c r="A504" s="55">
        <f t="shared" si="21"/>
        <v>494</v>
      </c>
      <c r="B504" s="56">
        <f ca="1" t="shared" si="7"/>
        <v>0.226317506871391</v>
      </c>
      <c r="C504" s="56">
        <f ca="1">VLOOKUP(B504,'Data Sources'!$C:$E,3)</f>
        <v>1</v>
      </c>
      <c r="D504" s="57">
        <f ca="1" t="shared" si="8"/>
        <v>820</v>
      </c>
      <c r="E504" s="56">
        <f ca="1" t="shared" si="9"/>
        <v>0.297322031999757</v>
      </c>
      <c r="F504" s="56" t="str">
        <f ca="1">VLOOKUP(E504,'Data Sources'!$J$4:$O$6,3)</f>
        <v>Hot Coffee</v>
      </c>
      <c r="G504" s="56">
        <f ca="1">VLOOKUP(E504,'Data Sources'!$J$4:$O$6,4)</f>
        <v>2</v>
      </c>
      <c r="H504" s="58">
        <f ca="1" t="shared" si="10"/>
        <v>2</v>
      </c>
      <c r="I504" s="58">
        <f ca="1" t="shared" ref="I504:K504" si="2489">IF($H504=I$9,MAX(L503,$D504),L503)</f>
        <v>830</v>
      </c>
      <c r="J504" s="58">
        <f ca="1" t="shared" si="2489"/>
        <v>823</v>
      </c>
      <c r="K504" s="58">
        <f ca="1" t="shared" si="2489"/>
        <v>827</v>
      </c>
      <c r="L504" s="48">
        <f ca="1" t="shared" ref="L504:N504" si="2490">IF($H504=L$9,I504+$G504,L503)</f>
        <v>830</v>
      </c>
      <c r="M504" s="48">
        <f ca="1" t="shared" si="2490"/>
        <v>825</v>
      </c>
      <c r="N504" s="48">
        <f ca="1" t="shared" si="2490"/>
        <v>827</v>
      </c>
      <c r="O504" s="79">
        <f ca="1" t="shared" ref="O504:Q504" si="2491">+IF($H504=O$9,L504-$D504,0)</f>
        <v>0</v>
      </c>
      <c r="P504" s="79">
        <f ca="1" t="shared" si="2491"/>
        <v>5</v>
      </c>
      <c r="Q504" s="79">
        <f ca="1" t="shared" si="2491"/>
        <v>0</v>
      </c>
      <c r="R504" s="55">
        <f ca="1" t="shared" ref="R504:T504" si="2492">+IF($H504=R$9,MAX(0,L504-$D504),0)*$AA504</f>
        <v>0</v>
      </c>
      <c r="S504" s="55">
        <f ca="1" t="shared" si="2492"/>
        <v>0</v>
      </c>
      <c r="T504" s="55">
        <f ca="1" t="shared" si="2492"/>
        <v>0</v>
      </c>
      <c r="U504" s="55">
        <f ca="1" t="shared" ref="U504:W504" si="2493">IF($H504=U$9,MAX(I504-L503,0),0)*$AA504</f>
        <v>0</v>
      </c>
      <c r="V504" s="55">
        <f ca="1" t="shared" si="2493"/>
        <v>0</v>
      </c>
      <c r="W504" s="55">
        <f ca="1" t="shared" si="2493"/>
        <v>0</v>
      </c>
      <c r="Y504" s="1"/>
      <c r="AA504" s="119">
        <f ca="1" t="shared" si="16"/>
        <v>0</v>
      </c>
      <c r="AB504" s="36">
        <f ca="1" t="shared" si="17"/>
        <v>0</v>
      </c>
      <c r="AC504" s="118">
        <f ca="1" t="shared" si="18"/>
        <v>0</v>
      </c>
      <c r="AE504" s="1"/>
      <c r="AG504" s="133">
        <f ca="1">VLOOKUP(F504,'Data Sources'!$L$3:$N$6,3,0)</f>
        <v>4</v>
      </c>
      <c r="AH504" s="134">
        <f ca="1">VLOOKUP(F504,'Data Sources'!$L$3:$O$6,4,0)</f>
        <v>1.2</v>
      </c>
      <c r="AI504" s="135">
        <f ca="1" t="shared" si="2268"/>
        <v>2.8</v>
      </c>
      <c r="AK504" s="1"/>
      <c r="AU504" s="1"/>
      <c r="AZ504" s="153"/>
      <c r="BA504" s="29"/>
      <c r="BB504" s="1"/>
      <c r="BG504" s="153"/>
      <c r="BH504" s="29"/>
      <c r="BI504" s="1"/>
      <c r="BN504" s="153"/>
      <c r="BO504" s="29"/>
      <c r="BP504" s="1"/>
    </row>
    <row r="505" ht="14.25" customHeight="1" spans="1:68">
      <c r="A505" s="48">
        <f t="shared" si="21"/>
        <v>495</v>
      </c>
      <c r="B505" s="49">
        <f ca="1" t="shared" si="7"/>
        <v>0.192538225627353</v>
      </c>
      <c r="C505" s="49">
        <f ca="1">VLOOKUP(B505,'Data Sources'!$C:$E,3)</f>
        <v>1</v>
      </c>
      <c r="D505" s="59">
        <f ca="1" t="shared" si="8"/>
        <v>821</v>
      </c>
      <c r="E505" s="49">
        <f ca="1" t="shared" si="9"/>
        <v>0.800618199571443</v>
      </c>
      <c r="F505" s="49" t="str">
        <f ca="1">VLOOKUP(E505,'Data Sources'!$J$4:$O$6,3)</f>
        <v>Blended Drink</v>
      </c>
      <c r="G505" s="49">
        <f ca="1">VLOOKUP(E505,'Data Sources'!$J$4:$O$6,4)</f>
        <v>8</v>
      </c>
      <c r="H505" s="54">
        <f ca="1" t="shared" si="10"/>
        <v>2</v>
      </c>
      <c r="I505" s="54">
        <f ca="1" t="shared" ref="I505:K505" si="2494">IF($H505=I$9,MAX(L504,$D505),L504)</f>
        <v>830</v>
      </c>
      <c r="J505" s="54">
        <f ca="1" t="shared" si="2494"/>
        <v>825</v>
      </c>
      <c r="K505" s="54">
        <f ca="1" t="shared" si="2494"/>
        <v>827</v>
      </c>
      <c r="L505" s="48">
        <f ca="1" t="shared" ref="L505:N505" si="2495">IF($H505=L$9,I505+$G505,L504)</f>
        <v>830</v>
      </c>
      <c r="M505" s="48">
        <f ca="1" t="shared" si="2495"/>
        <v>833</v>
      </c>
      <c r="N505" s="48">
        <f ca="1" t="shared" si="2495"/>
        <v>827</v>
      </c>
      <c r="O505" s="79">
        <f ca="1" t="shared" ref="O505:Q505" si="2496">+IF($H505=O$9,L505-$D505,0)</f>
        <v>0</v>
      </c>
      <c r="P505" s="79">
        <f ca="1" t="shared" si="2496"/>
        <v>12</v>
      </c>
      <c r="Q505" s="79">
        <f ca="1" t="shared" si="2496"/>
        <v>0</v>
      </c>
      <c r="R505" s="48">
        <f ca="1" t="shared" ref="R505:T505" si="2497">+IF($H505=R$9,MAX(0,L505-$D505),0)*$AA505</f>
        <v>0</v>
      </c>
      <c r="S505" s="48">
        <f ca="1" t="shared" si="2497"/>
        <v>0</v>
      </c>
      <c r="T505" s="48">
        <f ca="1" t="shared" si="2497"/>
        <v>0</v>
      </c>
      <c r="U505" s="48">
        <f ca="1" t="shared" ref="U505:W505" si="2498">IF($H505=U$9,MAX(I505-L504,0),0)*$AA505</f>
        <v>0</v>
      </c>
      <c r="V505" s="48">
        <f ca="1" t="shared" si="2498"/>
        <v>0</v>
      </c>
      <c r="W505" s="48">
        <f ca="1" t="shared" si="2498"/>
        <v>0</v>
      </c>
      <c r="Y505" s="1"/>
      <c r="AA505" s="119">
        <f ca="1" t="shared" si="16"/>
        <v>0</v>
      </c>
      <c r="AB505" s="36">
        <f ca="1" t="shared" si="17"/>
        <v>0</v>
      </c>
      <c r="AC505" s="118">
        <f ca="1" t="shared" si="18"/>
        <v>0</v>
      </c>
      <c r="AE505" s="1"/>
      <c r="AG505" s="133">
        <f ca="1">VLOOKUP(F505,'Data Sources'!$L$3:$N$6,3,0)</f>
        <v>5</v>
      </c>
      <c r="AH505" s="134">
        <f ca="1">VLOOKUP(F505,'Data Sources'!$L$3:$O$6,4,0)</f>
        <v>1.9</v>
      </c>
      <c r="AI505" s="135">
        <f ca="1" t="shared" si="2268"/>
        <v>3.1</v>
      </c>
      <c r="AK505" s="1"/>
      <c r="AU505" s="1"/>
      <c r="AZ505" s="153"/>
      <c r="BA505" s="29"/>
      <c r="BB505" s="1"/>
      <c r="BG505" s="153"/>
      <c r="BH505" s="29"/>
      <c r="BI505" s="1"/>
      <c r="BN505" s="153"/>
      <c r="BO505" s="29"/>
      <c r="BP505" s="1"/>
    </row>
    <row r="506" ht="14.25" customHeight="1" spans="1:68">
      <c r="A506" s="55">
        <f t="shared" si="21"/>
        <v>496</v>
      </c>
      <c r="B506" s="56">
        <f ca="1" t="shared" si="7"/>
        <v>0.495689240888782</v>
      </c>
      <c r="C506" s="56">
        <f ca="1">VLOOKUP(B506,'Data Sources'!$C:$E,3)</f>
        <v>1</v>
      </c>
      <c r="D506" s="57">
        <f ca="1" t="shared" si="8"/>
        <v>822</v>
      </c>
      <c r="E506" s="56">
        <f ca="1" t="shared" si="9"/>
        <v>0.573322080045046</v>
      </c>
      <c r="F506" s="56" t="str">
        <f ca="1">VLOOKUP(E506,'Data Sources'!$J$4:$O$6,3)</f>
        <v>Cold Coffee</v>
      </c>
      <c r="G506" s="56">
        <f ca="1">VLOOKUP(E506,'Data Sources'!$J$4:$O$6,4)</f>
        <v>5</v>
      </c>
      <c r="H506" s="58">
        <f ca="1" t="shared" si="10"/>
        <v>3</v>
      </c>
      <c r="I506" s="58">
        <f ca="1" t="shared" ref="I506:K506" si="2499">IF($H506=I$9,MAX(L505,$D506),L505)</f>
        <v>830</v>
      </c>
      <c r="J506" s="58">
        <f ca="1" t="shared" si="2499"/>
        <v>833</v>
      </c>
      <c r="K506" s="58">
        <f ca="1" t="shared" si="2499"/>
        <v>827</v>
      </c>
      <c r="L506" s="48">
        <f ca="1" t="shared" ref="L506:N506" si="2500">IF($H506=L$9,I506+$G506,L505)</f>
        <v>830</v>
      </c>
      <c r="M506" s="48">
        <f ca="1" t="shared" si="2500"/>
        <v>833</v>
      </c>
      <c r="N506" s="48">
        <f ca="1" t="shared" si="2500"/>
        <v>832</v>
      </c>
      <c r="O506" s="79">
        <f ca="1" t="shared" ref="O506:Q506" si="2501">+IF($H506=O$9,L506-$D506,0)</f>
        <v>0</v>
      </c>
      <c r="P506" s="79">
        <f ca="1" t="shared" si="2501"/>
        <v>0</v>
      </c>
      <c r="Q506" s="79">
        <f ca="1" t="shared" si="2501"/>
        <v>10</v>
      </c>
      <c r="R506" s="55">
        <f ca="1" t="shared" ref="R506:T506" si="2502">+IF($H506=R$9,MAX(0,L506-$D506),0)*$AA506</f>
        <v>0</v>
      </c>
      <c r="S506" s="55">
        <f ca="1" t="shared" si="2502"/>
        <v>0</v>
      </c>
      <c r="T506" s="55">
        <f ca="1" t="shared" si="2502"/>
        <v>0</v>
      </c>
      <c r="U506" s="55">
        <f ca="1" t="shared" ref="U506:W506" si="2503">IF($H506=U$9,MAX(I506-L505,0),0)*$AA506</f>
        <v>0</v>
      </c>
      <c r="V506" s="55">
        <f ca="1" t="shared" si="2503"/>
        <v>0</v>
      </c>
      <c r="W506" s="55">
        <f ca="1" t="shared" si="2503"/>
        <v>0</v>
      </c>
      <c r="Y506" s="1"/>
      <c r="AA506" s="119">
        <f ca="1" t="shared" si="16"/>
        <v>0</v>
      </c>
      <c r="AB506" s="36">
        <f ca="1" t="shared" si="17"/>
        <v>0</v>
      </c>
      <c r="AC506" s="118">
        <f ca="1" t="shared" si="18"/>
        <v>0</v>
      </c>
      <c r="AE506" s="1"/>
      <c r="AG506" s="133">
        <f ca="1">VLOOKUP(F506,'Data Sources'!$L$3:$N$6,3,0)</f>
        <v>4</v>
      </c>
      <c r="AH506" s="134">
        <f ca="1">VLOOKUP(F506,'Data Sources'!$L$3:$O$6,4,0)</f>
        <v>1</v>
      </c>
      <c r="AI506" s="135">
        <f ca="1" t="shared" si="2268"/>
        <v>3</v>
      </c>
      <c r="AK506" s="1"/>
      <c r="AU506" s="1"/>
      <c r="AZ506" s="153"/>
      <c r="BA506" s="29"/>
      <c r="BB506" s="1"/>
      <c r="BG506" s="153"/>
      <c r="BH506" s="29"/>
      <c r="BI506" s="1"/>
      <c r="BN506" s="153"/>
      <c r="BO506" s="29"/>
      <c r="BP506" s="1"/>
    </row>
    <row r="507" ht="14.25" customHeight="1" spans="1:68">
      <c r="A507" s="48">
        <f t="shared" si="21"/>
        <v>497</v>
      </c>
      <c r="B507" s="49">
        <f ca="1" t="shared" si="7"/>
        <v>0.590800895140656</v>
      </c>
      <c r="C507" s="49">
        <f ca="1">VLOOKUP(B507,'Data Sources'!$C:$E,3)</f>
        <v>2</v>
      </c>
      <c r="D507" s="59">
        <f ca="1" t="shared" si="8"/>
        <v>824</v>
      </c>
      <c r="E507" s="49">
        <f ca="1" t="shared" si="9"/>
        <v>0.527905926976779</v>
      </c>
      <c r="F507" s="49" t="str">
        <f ca="1">VLOOKUP(E507,'Data Sources'!$J$4:$O$6,3)</f>
        <v>Cold Coffee</v>
      </c>
      <c r="G507" s="49">
        <f ca="1">VLOOKUP(E507,'Data Sources'!$J$4:$O$6,4)</f>
        <v>5</v>
      </c>
      <c r="H507" s="54">
        <f ca="1" t="shared" si="10"/>
        <v>1</v>
      </c>
      <c r="I507" s="54">
        <f ca="1" t="shared" ref="I507:K507" si="2504">IF($H507=I$9,MAX(L506,$D507),L506)</f>
        <v>830</v>
      </c>
      <c r="J507" s="54">
        <f ca="1" t="shared" si="2504"/>
        <v>833</v>
      </c>
      <c r="K507" s="54">
        <f ca="1" t="shared" si="2504"/>
        <v>832</v>
      </c>
      <c r="L507" s="48">
        <f ca="1" t="shared" ref="L507:N507" si="2505">IF($H507=L$9,I507+$G507,L506)</f>
        <v>835</v>
      </c>
      <c r="M507" s="48">
        <f ca="1" t="shared" si="2505"/>
        <v>833</v>
      </c>
      <c r="N507" s="48">
        <f ca="1" t="shared" si="2505"/>
        <v>832</v>
      </c>
      <c r="O507" s="79">
        <f ca="1" t="shared" ref="O507:Q507" si="2506">+IF($H507=O$9,L507-$D507,0)</f>
        <v>11</v>
      </c>
      <c r="P507" s="79">
        <f ca="1" t="shared" si="2506"/>
        <v>0</v>
      </c>
      <c r="Q507" s="79">
        <f ca="1" t="shared" si="2506"/>
        <v>0</v>
      </c>
      <c r="R507" s="48">
        <f ca="1" t="shared" ref="R507:T507" si="2507">+IF($H507=R$9,MAX(0,L507-$D507),0)*$AA507</f>
        <v>0</v>
      </c>
      <c r="S507" s="48">
        <f ca="1" t="shared" si="2507"/>
        <v>0</v>
      </c>
      <c r="T507" s="48">
        <f ca="1" t="shared" si="2507"/>
        <v>0</v>
      </c>
      <c r="U507" s="48">
        <f ca="1" t="shared" ref="U507:W507" si="2508">IF($H507=U$9,MAX(I507-L506,0),0)*$AA507</f>
        <v>0</v>
      </c>
      <c r="V507" s="48">
        <f ca="1" t="shared" si="2508"/>
        <v>0</v>
      </c>
      <c r="W507" s="48">
        <f ca="1" t="shared" si="2508"/>
        <v>0</v>
      </c>
      <c r="Y507" s="1"/>
      <c r="AA507" s="119">
        <f ca="1" t="shared" si="16"/>
        <v>0</v>
      </c>
      <c r="AB507" s="36">
        <f ca="1" t="shared" si="17"/>
        <v>0</v>
      </c>
      <c r="AC507" s="118">
        <f ca="1" t="shared" si="18"/>
        <v>0</v>
      </c>
      <c r="AE507" s="1"/>
      <c r="AG507" s="133">
        <f ca="1">VLOOKUP(F507,'Data Sources'!$L$3:$N$6,3,0)</f>
        <v>4</v>
      </c>
      <c r="AH507" s="134">
        <f ca="1">VLOOKUP(F507,'Data Sources'!$L$3:$O$6,4,0)</f>
        <v>1</v>
      </c>
      <c r="AI507" s="135">
        <f ca="1" t="shared" si="2268"/>
        <v>3</v>
      </c>
      <c r="AK507" s="1"/>
      <c r="AU507" s="1"/>
      <c r="AZ507" s="153"/>
      <c r="BA507" s="29"/>
      <c r="BB507" s="1"/>
      <c r="BG507" s="153"/>
      <c r="BH507" s="29"/>
      <c r="BI507" s="1"/>
      <c r="BN507" s="153"/>
      <c r="BO507" s="29"/>
      <c r="BP507" s="1"/>
    </row>
    <row r="508" ht="14.25" customHeight="1" spans="1:68">
      <c r="A508" s="55">
        <f t="shared" si="21"/>
        <v>498</v>
      </c>
      <c r="B508" s="56">
        <f ca="1" t="shared" si="7"/>
        <v>0.00404482481139468</v>
      </c>
      <c r="C508" s="56">
        <f ca="1">VLOOKUP(B508,'Data Sources'!$C:$E,3)</f>
        <v>1</v>
      </c>
      <c r="D508" s="57">
        <f ca="1" t="shared" si="8"/>
        <v>825</v>
      </c>
      <c r="E508" s="56">
        <f ca="1" t="shared" si="9"/>
        <v>0.714666857705657</v>
      </c>
      <c r="F508" s="56" t="str">
        <f ca="1">VLOOKUP(E508,'Data Sources'!$J$4:$O$6,3)</f>
        <v>Blended Drink</v>
      </c>
      <c r="G508" s="56">
        <f ca="1">VLOOKUP(E508,'Data Sources'!$J$4:$O$6,4)</f>
        <v>8</v>
      </c>
      <c r="H508" s="58">
        <f ca="1" t="shared" si="10"/>
        <v>3</v>
      </c>
      <c r="I508" s="58">
        <f ca="1" t="shared" ref="I508:K508" si="2509">IF($H508=I$9,MAX(L507,$D508),L507)</f>
        <v>835</v>
      </c>
      <c r="J508" s="58">
        <f ca="1" t="shared" si="2509"/>
        <v>833</v>
      </c>
      <c r="K508" s="58">
        <f ca="1" t="shared" si="2509"/>
        <v>832</v>
      </c>
      <c r="L508" s="48">
        <f ca="1" t="shared" ref="L508:N508" si="2510">IF($H508=L$9,I508+$G508,L507)</f>
        <v>835</v>
      </c>
      <c r="M508" s="48">
        <f ca="1" t="shared" si="2510"/>
        <v>833</v>
      </c>
      <c r="N508" s="48">
        <f ca="1" t="shared" si="2510"/>
        <v>840</v>
      </c>
      <c r="O508" s="79">
        <f ca="1" t="shared" ref="O508:Q508" si="2511">+IF($H508=O$9,L508-$D508,0)</f>
        <v>0</v>
      </c>
      <c r="P508" s="79">
        <f ca="1" t="shared" si="2511"/>
        <v>0</v>
      </c>
      <c r="Q508" s="79">
        <f ca="1" t="shared" si="2511"/>
        <v>15</v>
      </c>
      <c r="R508" s="55">
        <f ca="1" t="shared" ref="R508:T508" si="2512">+IF($H508=R$9,MAX(0,L508-$D508),0)*$AA508</f>
        <v>0</v>
      </c>
      <c r="S508" s="55">
        <f ca="1" t="shared" si="2512"/>
        <v>0</v>
      </c>
      <c r="T508" s="55">
        <f ca="1" t="shared" si="2512"/>
        <v>0</v>
      </c>
      <c r="U508" s="55">
        <f ca="1" t="shared" ref="U508:W508" si="2513">IF($H508=U$9,MAX(I508-L507,0),0)*$AA508</f>
        <v>0</v>
      </c>
      <c r="V508" s="55">
        <f ca="1" t="shared" si="2513"/>
        <v>0</v>
      </c>
      <c r="W508" s="55">
        <f ca="1" t="shared" si="2513"/>
        <v>0</v>
      </c>
      <c r="Y508" s="1"/>
      <c r="AA508" s="119">
        <f ca="1" t="shared" si="16"/>
        <v>0</v>
      </c>
      <c r="AB508" s="36">
        <f ca="1" t="shared" si="17"/>
        <v>0</v>
      </c>
      <c r="AC508" s="118">
        <f ca="1" t="shared" si="18"/>
        <v>0</v>
      </c>
      <c r="AE508" s="1"/>
      <c r="AG508" s="133">
        <f ca="1">VLOOKUP(F508,'Data Sources'!$L$3:$N$6,3,0)</f>
        <v>5</v>
      </c>
      <c r="AH508" s="134">
        <f ca="1">VLOOKUP(F508,'Data Sources'!$L$3:$O$6,4,0)</f>
        <v>1.9</v>
      </c>
      <c r="AI508" s="135">
        <f ca="1" t="shared" si="2268"/>
        <v>3.1</v>
      </c>
      <c r="AK508" s="1"/>
      <c r="AU508" s="1"/>
      <c r="AZ508" s="153"/>
      <c r="BA508" s="29"/>
      <c r="BB508" s="1"/>
      <c r="BG508" s="153"/>
      <c r="BH508" s="29"/>
      <c r="BI508" s="1"/>
      <c r="BN508" s="153"/>
      <c r="BO508" s="29"/>
      <c r="BP508" s="1"/>
    </row>
    <row r="509" ht="14.25" customHeight="1" spans="1:68">
      <c r="A509" s="48">
        <f t="shared" si="21"/>
        <v>499</v>
      </c>
      <c r="B509" s="49">
        <f ca="1" t="shared" si="7"/>
        <v>0.745940040751333</v>
      </c>
      <c r="C509" s="49">
        <f ca="1">VLOOKUP(B509,'Data Sources'!$C:$E,3)</f>
        <v>2</v>
      </c>
      <c r="D509" s="59">
        <f ca="1" t="shared" si="8"/>
        <v>827</v>
      </c>
      <c r="E509" s="49">
        <f ca="1" t="shared" si="9"/>
        <v>0.368742757235148</v>
      </c>
      <c r="F509" s="49" t="str">
        <f ca="1">VLOOKUP(E509,'Data Sources'!$J$4:$O$6,3)</f>
        <v>Hot Coffee</v>
      </c>
      <c r="G509" s="49">
        <f ca="1">VLOOKUP(E509,'Data Sources'!$J$4:$O$6,4)</f>
        <v>2</v>
      </c>
      <c r="H509" s="54">
        <f ca="1" t="shared" si="10"/>
        <v>2</v>
      </c>
      <c r="I509" s="54">
        <f ca="1" t="shared" ref="I509:K509" si="2514">IF($H509=I$9,MAX(L508,$D509),L508)</f>
        <v>835</v>
      </c>
      <c r="J509" s="54">
        <f ca="1" t="shared" si="2514"/>
        <v>833</v>
      </c>
      <c r="K509" s="54">
        <f ca="1" t="shared" si="2514"/>
        <v>840</v>
      </c>
      <c r="L509" s="48">
        <f ca="1" t="shared" ref="L509:N509" si="2515">IF($H509=L$9,I509+$G509,L508)</f>
        <v>835</v>
      </c>
      <c r="M509" s="48">
        <f ca="1" t="shared" si="2515"/>
        <v>835</v>
      </c>
      <c r="N509" s="48">
        <f ca="1" t="shared" si="2515"/>
        <v>840</v>
      </c>
      <c r="O509" s="79">
        <f ca="1" t="shared" ref="O509:Q509" si="2516">+IF($H509=O$9,L509-$D509,0)</f>
        <v>0</v>
      </c>
      <c r="P509" s="79">
        <f ca="1" t="shared" si="2516"/>
        <v>8</v>
      </c>
      <c r="Q509" s="79">
        <f ca="1" t="shared" si="2516"/>
        <v>0</v>
      </c>
      <c r="R509" s="48">
        <f ca="1" t="shared" ref="R509:T509" si="2517">+IF($H509=R$9,MAX(0,L509-$D509),0)*$AA509</f>
        <v>0</v>
      </c>
      <c r="S509" s="48">
        <f ca="1" t="shared" si="2517"/>
        <v>0</v>
      </c>
      <c r="T509" s="48">
        <f ca="1" t="shared" si="2517"/>
        <v>0</v>
      </c>
      <c r="U509" s="48">
        <f ca="1" t="shared" ref="U509:W509" si="2518">IF($H509=U$9,MAX(I509-L508,0),0)*$AA509</f>
        <v>0</v>
      </c>
      <c r="V509" s="48">
        <f ca="1" t="shared" si="2518"/>
        <v>0</v>
      </c>
      <c r="W509" s="48">
        <f ca="1" t="shared" si="2518"/>
        <v>0</v>
      </c>
      <c r="Y509" s="1"/>
      <c r="AA509" s="119">
        <f ca="1" t="shared" si="16"/>
        <v>0</v>
      </c>
      <c r="AB509" s="36">
        <f ca="1" t="shared" si="17"/>
        <v>0</v>
      </c>
      <c r="AC509" s="118">
        <f ca="1" t="shared" si="18"/>
        <v>0</v>
      </c>
      <c r="AE509" s="1"/>
      <c r="AG509" s="133">
        <f ca="1">VLOOKUP(F509,'Data Sources'!$L$3:$N$6,3,0)</f>
        <v>4</v>
      </c>
      <c r="AH509" s="134">
        <f ca="1">VLOOKUP(F509,'Data Sources'!$L$3:$O$6,4,0)</f>
        <v>1.2</v>
      </c>
      <c r="AI509" s="135">
        <f ca="1" t="shared" si="2268"/>
        <v>2.8</v>
      </c>
      <c r="AK509" s="1"/>
      <c r="AU509" s="1"/>
      <c r="AZ509" s="153"/>
      <c r="BA509" s="29"/>
      <c r="BB509" s="1"/>
      <c r="BG509" s="153"/>
      <c r="BH509" s="29"/>
      <c r="BI509" s="1"/>
      <c r="BN509" s="153"/>
      <c r="BO509" s="29"/>
      <c r="BP509" s="1"/>
    </row>
    <row r="510" ht="14.25" customHeight="1" spans="1:68">
      <c r="A510" s="167">
        <f t="shared" si="21"/>
        <v>500</v>
      </c>
      <c r="B510" s="56">
        <f ca="1" t="shared" si="7"/>
        <v>0.947581060034528</v>
      </c>
      <c r="C510" s="56">
        <f ca="1">VLOOKUP(B510,'Data Sources'!$C:$E,3)</f>
        <v>3</v>
      </c>
      <c r="D510" s="57">
        <f ca="1" t="shared" si="8"/>
        <v>830</v>
      </c>
      <c r="E510" s="56">
        <f ca="1" t="shared" si="9"/>
        <v>0.274647763607688</v>
      </c>
      <c r="F510" s="56" t="str">
        <f ca="1">VLOOKUP(E510,'Data Sources'!$J$4:$O$6,3)</f>
        <v>Hot Coffee</v>
      </c>
      <c r="G510" s="56">
        <f ca="1">VLOOKUP(E510,'Data Sources'!$J$4:$O$6,4)</f>
        <v>2</v>
      </c>
      <c r="H510" s="58">
        <f ca="1" t="shared" si="10"/>
        <v>1</v>
      </c>
      <c r="I510" s="58">
        <f ca="1" t="shared" ref="I510:K510" si="2519">IF($H510=I$9,MAX(L509,$D510),L509)</f>
        <v>835</v>
      </c>
      <c r="J510" s="58">
        <f ca="1" t="shared" si="2519"/>
        <v>835</v>
      </c>
      <c r="K510" s="58">
        <f ca="1" t="shared" si="2519"/>
        <v>840</v>
      </c>
      <c r="L510" s="48">
        <f ca="1" t="shared" ref="L510:N510" si="2520">IF($H510=L$9,I510+$G510,L509)</f>
        <v>837</v>
      </c>
      <c r="M510" s="48">
        <f ca="1" t="shared" si="2520"/>
        <v>835</v>
      </c>
      <c r="N510" s="48">
        <f ca="1" t="shared" si="2520"/>
        <v>840</v>
      </c>
      <c r="O510" s="79">
        <f ca="1" t="shared" ref="O510:Q510" si="2521">+IF($H510=O$9,L510-$D510,0)</f>
        <v>7</v>
      </c>
      <c r="P510" s="79">
        <f ca="1" t="shared" si="2521"/>
        <v>0</v>
      </c>
      <c r="Q510" s="79">
        <f ca="1" t="shared" si="2521"/>
        <v>0</v>
      </c>
      <c r="R510" s="55">
        <f ca="1" t="shared" ref="R510:T510" si="2522">+IF($H510=R$9,MAX(0,L510-$D510),0)*$AA510</f>
        <v>0</v>
      </c>
      <c r="S510" s="55">
        <f ca="1" t="shared" si="2522"/>
        <v>0</v>
      </c>
      <c r="T510" s="55">
        <f ca="1" t="shared" si="2522"/>
        <v>0</v>
      </c>
      <c r="U510" s="55">
        <f ca="1" t="shared" ref="U510:W510" si="2523">IF($H510=U$9,MAX(I510-L509,0),0)*$AA510</f>
        <v>0</v>
      </c>
      <c r="V510" s="55">
        <f ca="1" t="shared" si="2523"/>
        <v>0</v>
      </c>
      <c r="W510" s="55">
        <f ca="1" t="shared" si="2523"/>
        <v>0</v>
      </c>
      <c r="Y510" s="1"/>
      <c r="AA510" s="119">
        <f ca="1" t="shared" si="16"/>
        <v>0</v>
      </c>
      <c r="AB510" s="36">
        <f ca="1" t="shared" si="17"/>
        <v>0</v>
      </c>
      <c r="AC510" s="118">
        <f ca="1" t="shared" si="18"/>
        <v>0</v>
      </c>
      <c r="AE510" s="1"/>
      <c r="AG510" s="133">
        <f ca="1">VLOOKUP(F510,'Data Sources'!$L$3:$N$6,3,0)</f>
        <v>4</v>
      </c>
      <c r="AH510" s="134">
        <f ca="1">VLOOKUP(F510,'Data Sources'!$L$3:$O$6,4,0)</f>
        <v>1.2</v>
      </c>
      <c r="AI510" s="135">
        <f ca="1" t="shared" si="2268"/>
        <v>2.8</v>
      </c>
      <c r="AK510" s="1"/>
      <c r="AU510" s="1"/>
      <c r="AZ510" s="153"/>
      <c r="BA510" s="29"/>
      <c r="BB510" s="1"/>
      <c r="BG510" s="153"/>
      <c r="BH510" s="29"/>
      <c r="BI510" s="1"/>
      <c r="BN510" s="153"/>
      <c r="BO510" s="29"/>
      <c r="BP510" s="1"/>
    </row>
    <row r="511" ht="14.25" customHeight="1" spans="1:68">
      <c r="A511" s="26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Y511" s="1"/>
      <c r="AA511" s="26"/>
      <c r="AB511" s="26"/>
      <c r="AC511" s="26"/>
      <c r="AE511" s="1"/>
      <c r="AK511" s="1"/>
      <c r="AU511" s="1"/>
      <c r="AZ511" s="153"/>
      <c r="BA511" s="29"/>
      <c r="BB511" s="1"/>
      <c r="BG511" s="153"/>
      <c r="BH511" s="29"/>
      <c r="BI511" s="1"/>
      <c r="BN511" s="153"/>
      <c r="BO511" s="29"/>
      <c r="BP511" s="1"/>
    </row>
    <row r="512" ht="14.25" customHeight="1" spans="1:68">
      <c r="A512" s="26"/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Y512" s="1"/>
      <c r="AA512" s="26"/>
      <c r="AB512" s="26"/>
      <c r="AC512" s="26"/>
      <c r="AE512" s="1"/>
      <c r="AK512" s="1"/>
      <c r="AU512" s="1"/>
      <c r="AZ512" s="153"/>
      <c r="BA512" s="29"/>
      <c r="BB512" s="1"/>
      <c r="BG512" s="153"/>
      <c r="BH512" s="29"/>
      <c r="BI512" s="1"/>
      <c r="BN512" s="153"/>
      <c r="BO512" s="29"/>
      <c r="BP512" s="1"/>
    </row>
    <row r="513" ht="14.25" customHeight="1" spans="1:68">
      <c r="A513" s="26"/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Y513" s="1"/>
      <c r="AA513" s="26"/>
      <c r="AB513" s="26"/>
      <c r="AC513" s="26"/>
      <c r="AE513" s="1"/>
      <c r="AK513" s="1"/>
      <c r="AU513" s="1"/>
      <c r="AZ513" s="153"/>
      <c r="BA513" s="29"/>
      <c r="BB513" s="1"/>
      <c r="BG513" s="153"/>
      <c r="BH513" s="29"/>
      <c r="BI513" s="1"/>
      <c r="BN513" s="153"/>
      <c r="BO513" s="29"/>
      <c r="BP513" s="1"/>
    </row>
  </sheetData>
  <mergeCells count="21">
    <mergeCell ref="R1:T1"/>
    <mergeCell ref="K6:L6"/>
    <mergeCell ref="U6:W6"/>
    <mergeCell ref="I8:K8"/>
    <mergeCell ref="L8:N8"/>
    <mergeCell ref="O8:Q8"/>
    <mergeCell ref="R8:T8"/>
    <mergeCell ref="U8:W8"/>
    <mergeCell ref="AC2:AC3"/>
    <mergeCell ref="AG2:AG3"/>
    <mergeCell ref="AH2:AH3"/>
    <mergeCell ref="AI2:AI3"/>
    <mergeCell ref="AN2:AN3"/>
    <mergeCell ref="AO2:AO3"/>
    <mergeCell ref="AP2:AP3"/>
    <mergeCell ref="AR2:AR3"/>
    <mergeCell ref="AS2:AS3"/>
    <mergeCell ref="AW2:AZ4"/>
    <mergeCell ref="BD2:BG4"/>
    <mergeCell ref="BK2:BN4"/>
    <mergeCell ref="L4:R5"/>
  </mergeCells>
  <dataValidations count="2">
    <dataValidation type="list" allowBlank="1" sqref="K4">
      <formula1>"Yes,No"</formula1>
    </dataValidation>
    <dataValidation type="list" allowBlank="1" sqref="K6">
      <formula1>"1 - Hot Only,2 - Full Service"</formula1>
    </dataValidation>
  </dataValidations>
  <pageMargins left="0.699305555555556" right="0.699305555555556" top="0.75" bottom="0.75" header="0" footer="0"/>
  <pageSetup paperSize="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000"/>
  <sheetViews>
    <sheetView workbookViewId="0">
      <selection activeCell="N4" sqref="N4"/>
    </sheetView>
  </sheetViews>
  <sheetFormatPr defaultColWidth="12.6333333333333" defaultRowHeight="15" customHeight="1"/>
  <cols>
    <col min="1" max="1" width="1.5" customWidth="1"/>
    <col min="2" max="2" width="9.25" customWidth="1"/>
    <col min="3" max="5" width="7.63333333333333" customWidth="1"/>
    <col min="6" max="8" width="1.5" customWidth="1"/>
    <col min="9" max="9" width="9.25" customWidth="1"/>
    <col min="10" max="11" width="7.63333333333333" customWidth="1"/>
    <col min="12" max="12" width="11.6333333333333" customWidth="1"/>
    <col min="13" max="13" width="11.1333333333333" customWidth="1"/>
    <col min="14" max="15" width="9.5" customWidth="1"/>
    <col min="16" max="26" width="7.63333333333333" customWidth="1"/>
  </cols>
  <sheetData>
    <row r="1" ht="14.25" customHeight="1" spans="7:15">
      <c r="G1" s="1"/>
      <c r="N1" s="14"/>
      <c r="O1" s="14"/>
    </row>
    <row r="2" ht="14.25" customHeight="1" spans="2:15">
      <c r="B2" s="2" t="s">
        <v>56</v>
      </c>
      <c r="C2" s="3"/>
      <c r="D2" s="3"/>
      <c r="E2" s="4"/>
      <c r="G2" s="1"/>
      <c r="I2" s="2" t="s">
        <v>57</v>
      </c>
      <c r="J2" s="3"/>
      <c r="K2" s="3"/>
      <c r="L2" s="3"/>
      <c r="M2" s="3"/>
      <c r="N2" s="15"/>
      <c r="O2" s="16"/>
    </row>
    <row r="3" ht="14.25" customHeight="1" spans="2:15">
      <c r="B3" s="5" t="s">
        <v>58</v>
      </c>
      <c r="C3" s="6" t="s">
        <v>59</v>
      </c>
      <c r="D3" s="6" t="s">
        <v>60</v>
      </c>
      <c r="E3" s="7" t="s">
        <v>61</v>
      </c>
      <c r="G3" s="1"/>
      <c r="I3" s="5" t="s">
        <v>58</v>
      </c>
      <c r="J3" s="6" t="s">
        <v>59</v>
      </c>
      <c r="K3" s="6" t="s">
        <v>60</v>
      </c>
      <c r="L3" s="6" t="s">
        <v>62</v>
      </c>
      <c r="M3" s="6" t="s">
        <v>63</v>
      </c>
      <c r="N3" s="17" t="s">
        <v>64</v>
      </c>
      <c r="O3" s="18" t="s">
        <v>65</v>
      </c>
    </row>
    <row r="4" ht="14.25" customHeight="1" spans="2:16">
      <c r="B4" s="8">
        <v>0.5</v>
      </c>
      <c r="C4" s="9">
        <v>0</v>
      </c>
      <c r="D4" s="10">
        <f t="shared" ref="D4:D7" si="0">SUM(B4:C4)</f>
        <v>0.5</v>
      </c>
      <c r="E4" s="11">
        <v>1</v>
      </c>
      <c r="G4" s="1"/>
      <c r="I4" s="8">
        <v>0.5</v>
      </c>
      <c r="J4" s="9">
        <v>0</v>
      </c>
      <c r="K4" s="10">
        <f t="shared" ref="K4:K6" si="1">SUM(I4:J4)</f>
        <v>0.5</v>
      </c>
      <c r="L4" s="9" t="s">
        <v>66</v>
      </c>
      <c r="M4" s="19">
        <v>2</v>
      </c>
      <c r="N4" s="20">
        <v>4</v>
      </c>
      <c r="O4" s="21">
        <v>1.2</v>
      </c>
      <c r="P4" s="14"/>
    </row>
    <row r="5" ht="14.25" customHeight="1" spans="2:16">
      <c r="B5" s="8">
        <v>0.35</v>
      </c>
      <c r="C5" s="10">
        <f t="shared" ref="C5:C7" si="2">D4</f>
        <v>0.5</v>
      </c>
      <c r="D5" s="10">
        <f t="shared" si="0"/>
        <v>0.85</v>
      </c>
      <c r="E5" s="11">
        <v>2</v>
      </c>
      <c r="G5" s="1"/>
      <c r="I5" s="8">
        <v>0.2</v>
      </c>
      <c r="J5" s="10">
        <f t="shared" ref="J5:J6" si="3">K4</f>
        <v>0.5</v>
      </c>
      <c r="K5" s="10">
        <f t="shared" si="1"/>
        <v>0.7</v>
      </c>
      <c r="L5" s="9" t="s">
        <v>67</v>
      </c>
      <c r="M5" s="19">
        <v>5</v>
      </c>
      <c r="N5" s="20">
        <v>4</v>
      </c>
      <c r="O5" s="21">
        <v>1</v>
      </c>
      <c r="P5" s="14"/>
    </row>
    <row r="6" ht="14.25" customHeight="1" spans="2:16">
      <c r="B6" s="8">
        <v>0.1</v>
      </c>
      <c r="C6" s="10">
        <f t="shared" si="2"/>
        <v>0.85</v>
      </c>
      <c r="D6" s="10">
        <f t="shared" si="0"/>
        <v>0.95</v>
      </c>
      <c r="E6" s="11">
        <v>3</v>
      </c>
      <c r="G6" s="1"/>
      <c r="I6" s="12">
        <v>0.3</v>
      </c>
      <c r="J6" s="10">
        <f t="shared" si="3"/>
        <v>0.7</v>
      </c>
      <c r="K6" s="10">
        <f t="shared" si="1"/>
        <v>1</v>
      </c>
      <c r="L6" s="22" t="s">
        <v>68</v>
      </c>
      <c r="M6" s="23">
        <v>8</v>
      </c>
      <c r="N6" s="24">
        <v>5</v>
      </c>
      <c r="O6" s="25">
        <v>1.9</v>
      </c>
      <c r="P6" s="14"/>
    </row>
    <row r="7" ht="14.25" customHeight="1" spans="2:15">
      <c r="B7" s="12">
        <v>0.05</v>
      </c>
      <c r="C7" s="10">
        <f t="shared" si="2"/>
        <v>0.95</v>
      </c>
      <c r="D7" s="10">
        <f t="shared" si="0"/>
        <v>1</v>
      </c>
      <c r="E7" s="13">
        <v>4</v>
      </c>
      <c r="G7" s="1"/>
      <c r="N7" s="14"/>
      <c r="O7" s="14"/>
    </row>
    <row r="8" ht="14.25" customHeight="1" spans="7:15">
      <c r="G8" s="1"/>
      <c r="N8" s="14"/>
      <c r="O8" s="14"/>
    </row>
    <row r="9" ht="14.25" customHeight="1" spans="7:15">
      <c r="G9" s="1"/>
      <c r="N9" s="14"/>
      <c r="O9" s="14"/>
    </row>
    <row r="10" ht="14.25" customHeight="1" spans="7:15">
      <c r="G10" s="1"/>
      <c r="N10" s="14"/>
      <c r="O10" s="14"/>
    </row>
    <row r="11" ht="14.25" customHeight="1" spans="7:15">
      <c r="G11" s="1"/>
      <c r="N11" s="14"/>
      <c r="O11" s="14"/>
    </row>
    <row r="12" ht="14.25" customHeight="1" spans="7:15">
      <c r="G12" s="1"/>
      <c r="N12" s="14"/>
      <c r="O12" s="14"/>
    </row>
    <row r="13" ht="14.25" customHeight="1" spans="7:15">
      <c r="G13" s="1"/>
      <c r="N13" s="14"/>
      <c r="O13" s="14"/>
    </row>
    <row r="14" ht="14.25" customHeight="1" spans="7:15">
      <c r="G14" s="1"/>
      <c r="N14" s="14"/>
      <c r="O14" s="14"/>
    </row>
    <row r="15" ht="14.25" customHeight="1" spans="7:15">
      <c r="G15" s="1"/>
      <c r="N15" s="14"/>
      <c r="O15" s="14"/>
    </row>
    <row r="16" ht="14.25" customHeight="1" spans="7:15">
      <c r="G16" s="1"/>
      <c r="N16" s="14"/>
      <c r="O16" s="14"/>
    </row>
    <row r="17" ht="14.25" customHeight="1" spans="7:15">
      <c r="G17" s="1"/>
      <c r="N17" s="14"/>
      <c r="O17" s="14"/>
    </row>
    <row r="18" ht="14.25" customHeight="1" spans="7:15">
      <c r="G18" s="1"/>
      <c r="N18" s="14"/>
      <c r="O18" s="14"/>
    </row>
    <row r="19" ht="14.25" customHeight="1" spans="7:15">
      <c r="G19" s="1"/>
      <c r="N19" s="14"/>
      <c r="O19" s="14"/>
    </row>
    <row r="20" ht="14.25" customHeight="1" spans="7:15">
      <c r="G20" s="1"/>
      <c r="N20" s="14"/>
      <c r="O20" s="14"/>
    </row>
    <row r="21" ht="14.25" customHeight="1" spans="7:15">
      <c r="G21" s="1"/>
      <c r="N21" s="14"/>
      <c r="O21" s="14"/>
    </row>
    <row r="22" ht="14.25" customHeight="1" spans="7:15">
      <c r="G22" s="1"/>
      <c r="N22" s="14"/>
      <c r="O22" s="14"/>
    </row>
    <row r="23" ht="14.25" customHeight="1" spans="7:15">
      <c r="G23" s="1"/>
      <c r="N23" s="14"/>
      <c r="O23" s="14"/>
    </row>
    <row r="24" ht="14.25" customHeight="1" spans="7:15">
      <c r="G24" s="1"/>
      <c r="N24" s="14"/>
      <c r="O24" s="14"/>
    </row>
    <row r="25" ht="14.25" customHeight="1" spans="7:15">
      <c r="G25" s="1"/>
      <c r="N25" s="14"/>
      <c r="O25" s="14"/>
    </row>
    <row r="26" ht="14.25" customHeight="1" spans="7:15">
      <c r="G26" s="1"/>
      <c r="N26" s="14"/>
      <c r="O26" s="14"/>
    </row>
    <row r="27" ht="14.25" customHeight="1" spans="7:15">
      <c r="G27" s="1"/>
      <c r="N27" s="14"/>
      <c r="O27" s="14"/>
    </row>
    <row r="28" ht="14.25" customHeight="1" spans="7:15">
      <c r="G28" s="1"/>
      <c r="N28" s="14"/>
      <c r="O28" s="14"/>
    </row>
    <row r="29" ht="14.25" customHeight="1" spans="7:15">
      <c r="G29" s="1"/>
      <c r="N29" s="14"/>
      <c r="O29" s="14"/>
    </row>
    <row r="30" ht="14.25" customHeight="1" spans="7:15">
      <c r="G30" s="1"/>
      <c r="N30" s="14"/>
      <c r="O30" s="14"/>
    </row>
    <row r="31" ht="14.25" customHeight="1" spans="7:15">
      <c r="G31" s="1"/>
      <c r="N31" s="14"/>
      <c r="O31" s="14"/>
    </row>
    <row r="32" ht="14.25" customHeight="1" spans="7:15">
      <c r="G32" s="1"/>
      <c r="N32" s="14"/>
      <c r="O32" s="14"/>
    </row>
    <row r="33" ht="14.25" customHeight="1" spans="7:15">
      <c r="G33" s="1"/>
      <c r="N33" s="14"/>
      <c r="O33" s="14"/>
    </row>
    <row r="34" ht="14.25" customHeight="1" spans="7:15">
      <c r="G34" s="1"/>
      <c r="N34" s="14"/>
      <c r="O34" s="14"/>
    </row>
    <row r="35" ht="14.25" customHeight="1" spans="7:15">
      <c r="G35" s="1"/>
      <c r="N35" s="14"/>
      <c r="O35" s="14"/>
    </row>
    <row r="36" ht="14.25" customHeight="1" spans="7:15">
      <c r="G36" s="1"/>
      <c r="N36" s="14"/>
      <c r="O36" s="14"/>
    </row>
    <row r="37" ht="14.25" customHeight="1" spans="7:15">
      <c r="G37" s="1"/>
      <c r="N37" s="14"/>
      <c r="O37" s="14"/>
    </row>
    <row r="38" ht="14.25" customHeight="1" spans="7:15">
      <c r="G38" s="1"/>
      <c r="N38" s="14"/>
      <c r="O38" s="14"/>
    </row>
    <row r="39" ht="14.25" customHeight="1" spans="7:15">
      <c r="G39" s="1"/>
      <c r="N39" s="14"/>
      <c r="O39" s="14"/>
    </row>
    <row r="40" ht="14.25" customHeight="1" spans="7:15">
      <c r="G40" s="1"/>
      <c r="N40" s="14"/>
      <c r="O40" s="14"/>
    </row>
    <row r="41" ht="14.25" customHeight="1" spans="7:15">
      <c r="G41" s="1"/>
      <c r="N41" s="14"/>
      <c r="O41" s="14"/>
    </row>
    <row r="42" ht="14.25" customHeight="1" spans="7:15">
      <c r="G42" s="1"/>
      <c r="N42" s="14"/>
      <c r="O42" s="14"/>
    </row>
    <row r="43" ht="14.25" customHeight="1" spans="7:15">
      <c r="G43" s="1"/>
      <c r="N43" s="14"/>
      <c r="O43" s="14"/>
    </row>
    <row r="44" ht="14.25" customHeight="1" spans="14:15">
      <c r="N44" s="14"/>
      <c r="O44" s="14"/>
    </row>
    <row r="45" ht="14.25" customHeight="1" spans="14:15">
      <c r="N45" s="14"/>
      <c r="O45" s="14"/>
    </row>
    <row r="46" ht="14.25" customHeight="1" spans="14:15">
      <c r="N46" s="14"/>
      <c r="O46" s="14"/>
    </row>
    <row r="47" ht="14.25" customHeight="1" spans="14:15">
      <c r="N47" s="14"/>
      <c r="O47" s="14"/>
    </row>
    <row r="48" ht="14.25" customHeight="1" spans="14:15">
      <c r="N48" s="14"/>
      <c r="O48" s="14"/>
    </row>
    <row r="49" ht="14.25" customHeight="1" spans="14:15">
      <c r="N49" s="14"/>
      <c r="O49" s="14"/>
    </row>
    <row r="50" ht="14.25" customHeight="1" spans="14:15">
      <c r="N50" s="14"/>
      <c r="O50" s="14"/>
    </row>
    <row r="51" ht="14.25" customHeight="1" spans="14:15">
      <c r="N51" s="14"/>
      <c r="O51" s="14"/>
    </row>
    <row r="52" ht="14.25" customHeight="1" spans="14:15">
      <c r="N52" s="14"/>
      <c r="O52" s="14"/>
    </row>
    <row r="53" ht="14.25" customHeight="1" spans="14:15">
      <c r="N53" s="14"/>
      <c r="O53" s="14"/>
    </row>
    <row r="54" ht="14.25" customHeight="1" spans="14:15">
      <c r="N54" s="14"/>
      <c r="O54" s="14"/>
    </row>
    <row r="55" ht="14.25" customHeight="1" spans="14:15">
      <c r="N55" s="14"/>
      <c r="O55" s="14"/>
    </row>
    <row r="56" ht="14.25" customHeight="1" spans="14:15">
      <c r="N56" s="14"/>
      <c r="O56" s="14"/>
    </row>
    <row r="57" ht="14.25" customHeight="1" spans="14:15">
      <c r="N57" s="14"/>
      <c r="O57" s="14"/>
    </row>
    <row r="58" ht="14.25" customHeight="1" spans="14:15">
      <c r="N58" s="14"/>
      <c r="O58" s="14"/>
    </row>
    <row r="59" ht="14.25" customHeight="1" spans="14:15">
      <c r="N59" s="14"/>
      <c r="O59" s="14"/>
    </row>
    <row r="60" ht="14.25" customHeight="1" spans="14:15">
      <c r="N60" s="14"/>
      <c r="O60" s="14"/>
    </row>
    <row r="61" ht="14.25" customHeight="1" spans="14:15">
      <c r="N61" s="14"/>
      <c r="O61" s="14"/>
    </row>
    <row r="62" ht="14.25" customHeight="1" spans="14:15">
      <c r="N62" s="14"/>
      <c r="O62" s="14"/>
    </row>
    <row r="63" ht="14.25" customHeight="1" spans="14:15">
      <c r="N63" s="14"/>
      <c r="O63" s="14"/>
    </row>
    <row r="64" ht="14.25" customHeight="1" spans="14:15">
      <c r="N64" s="14"/>
      <c r="O64" s="14"/>
    </row>
    <row r="65" ht="14.25" customHeight="1" spans="14:15">
      <c r="N65" s="14"/>
      <c r="O65" s="14"/>
    </row>
    <row r="66" ht="14.25" customHeight="1" spans="14:15">
      <c r="N66" s="14"/>
      <c r="O66" s="14"/>
    </row>
    <row r="67" ht="14.25" customHeight="1" spans="14:15">
      <c r="N67" s="14"/>
      <c r="O67" s="14"/>
    </row>
    <row r="68" ht="14.25" customHeight="1" spans="14:15">
      <c r="N68" s="14"/>
      <c r="O68" s="14"/>
    </row>
    <row r="69" ht="14.25" customHeight="1" spans="14:15">
      <c r="N69" s="14"/>
      <c r="O69" s="14"/>
    </row>
    <row r="70" ht="14.25" customHeight="1" spans="14:15">
      <c r="N70" s="14"/>
      <c r="O70" s="14"/>
    </row>
    <row r="71" ht="14.25" customHeight="1" spans="14:15">
      <c r="N71" s="14"/>
      <c r="O71" s="14"/>
    </row>
    <row r="72" ht="14.25" customHeight="1" spans="14:15">
      <c r="N72" s="14"/>
      <c r="O72" s="14"/>
    </row>
    <row r="73" ht="14.25" customHeight="1" spans="14:15">
      <c r="N73" s="14"/>
      <c r="O73" s="14"/>
    </row>
    <row r="74" ht="14.25" customHeight="1" spans="14:15">
      <c r="N74" s="14"/>
      <c r="O74" s="14"/>
    </row>
    <row r="75" ht="14.25" customHeight="1" spans="14:15">
      <c r="N75" s="14"/>
      <c r="O75" s="14"/>
    </row>
    <row r="76" ht="14.25" customHeight="1" spans="14:15">
      <c r="N76" s="14"/>
      <c r="O76" s="14"/>
    </row>
    <row r="77" ht="14.25" customHeight="1" spans="14:15">
      <c r="N77" s="14"/>
      <c r="O77" s="14"/>
    </row>
    <row r="78" ht="14.25" customHeight="1" spans="14:15">
      <c r="N78" s="14"/>
      <c r="O78" s="14"/>
    </row>
    <row r="79" ht="14.25" customHeight="1" spans="14:15">
      <c r="N79" s="14"/>
      <c r="O79" s="14"/>
    </row>
    <row r="80" ht="14.25" customHeight="1" spans="14:15">
      <c r="N80" s="14"/>
      <c r="O80" s="14"/>
    </row>
    <row r="81" ht="14.25" customHeight="1" spans="14:15">
      <c r="N81" s="14"/>
      <c r="O81" s="14"/>
    </row>
    <row r="82" ht="14.25" customHeight="1" spans="14:15">
      <c r="N82" s="14"/>
      <c r="O82" s="14"/>
    </row>
    <row r="83" ht="14.25" customHeight="1" spans="14:15">
      <c r="N83" s="14"/>
      <c r="O83" s="14"/>
    </row>
    <row r="84" ht="14.25" customHeight="1" spans="14:15">
      <c r="N84" s="14"/>
      <c r="O84" s="14"/>
    </row>
    <row r="85" ht="14.25" customHeight="1" spans="14:15">
      <c r="N85" s="14"/>
      <c r="O85" s="14"/>
    </row>
    <row r="86" ht="14.25" customHeight="1" spans="14:15">
      <c r="N86" s="14"/>
      <c r="O86" s="14"/>
    </row>
    <row r="87" ht="14.25" customHeight="1" spans="14:15">
      <c r="N87" s="14"/>
      <c r="O87" s="14"/>
    </row>
    <row r="88" ht="14.25" customHeight="1" spans="14:15">
      <c r="N88" s="14"/>
      <c r="O88" s="14"/>
    </row>
    <row r="89" ht="14.25" customHeight="1" spans="14:15">
      <c r="N89" s="14"/>
      <c r="O89" s="14"/>
    </row>
    <row r="90" ht="14.25" customHeight="1" spans="14:15">
      <c r="N90" s="14"/>
      <c r="O90" s="14"/>
    </row>
    <row r="91" ht="14.25" customHeight="1" spans="14:15">
      <c r="N91" s="14"/>
      <c r="O91" s="14"/>
    </row>
    <row r="92" ht="14.25" customHeight="1" spans="14:15">
      <c r="N92" s="14"/>
      <c r="O92" s="14"/>
    </row>
    <row r="93" ht="14.25" customHeight="1" spans="14:15">
      <c r="N93" s="14"/>
      <c r="O93" s="14"/>
    </row>
    <row r="94" ht="14.25" customHeight="1" spans="14:15">
      <c r="N94" s="14"/>
      <c r="O94" s="14"/>
    </row>
    <row r="95" ht="14.25" customHeight="1" spans="14:15">
      <c r="N95" s="14"/>
      <c r="O95" s="14"/>
    </row>
    <row r="96" ht="14.25" customHeight="1" spans="14:15">
      <c r="N96" s="14"/>
      <c r="O96" s="14"/>
    </row>
    <row r="97" ht="14.25" customHeight="1" spans="14:15">
      <c r="N97" s="14"/>
      <c r="O97" s="14"/>
    </row>
    <row r="98" ht="14.25" customHeight="1" spans="14:15">
      <c r="N98" s="14"/>
      <c r="O98" s="14"/>
    </row>
    <row r="99" ht="14.25" customHeight="1" spans="14:15">
      <c r="N99" s="14"/>
      <c r="O99" s="14"/>
    </row>
    <row r="100" ht="14.25" customHeight="1" spans="14:15">
      <c r="N100" s="14"/>
      <c r="O100" s="14"/>
    </row>
    <row r="101" ht="14.25" customHeight="1" spans="14:15">
      <c r="N101" s="14"/>
      <c r="O101" s="14"/>
    </row>
    <row r="102" ht="14.25" customHeight="1" spans="14:15">
      <c r="N102" s="14"/>
      <c r="O102" s="14"/>
    </row>
    <row r="103" ht="14.25" customHeight="1" spans="14:15">
      <c r="N103" s="14"/>
      <c r="O103" s="14"/>
    </row>
    <row r="104" ht="14.25" customHeight="1" spans="14:15">
      <c r="N104" s="14"/>
      <c r="O104" s="14"/>
    </row>
    <row r="105" ht="14.25" customHeight="1" spans="14:15">
      <c r="N105" s="14"/>
      <c r="O105" s="14"/>
    </row>
    <row r="106" ht="14.25" customHeight="1" spans="14:15">
      <c r="N106" s="14"/>
      <c r="O106" s="14"/>
    </row>
    <row r="107" ht="14.25" customHeight="1" spans="14:15">
      <c r="N107" s="14"/>
      <c r="O107" s="14"/>
    </row>
    <row r="108" ht="14.25" customHeight="1" spans="14:15">
      <c r="N108" s="14"/>
      <c r="O108" s="14"/>
    </row>
    <row r="109" ht="14.25" customHeight="1" spans="14:15">
      <c r="N109" s="14"/>
      <c r="O109" s="14"/>
    </row>
    <row r="110" ht="14.25" customHeight="1" spans="14:15">
      <c r="N110" s="14"/>
      <c r="O110" s="14"/>
    </row>
    <row r="111" ht="14.25" customHeight="1" spans="14:15">
      <c r="N111" s="14"/>
      <c r="O111" s="14"/>
    </row>
    <row r="112" ht="14.25" customHeight="1" spans="14:15">
      <c r="N112" s="14"/>
      <c r="O112" s="14"/>
    </row>
    <row r="113" ht="14.25" customHeight="1" spans="14:15">
      <c r="N113" s="14"/>
      <c r="O113" s="14"/>
    </row>
    <row r="114" ht="14.25" customHeight="1" spans="14:15">
      <c r="N114" s="14"/>
      <c r="O114" s="14"/>
    </row>
    <row r="115" ht="14.25" customHeight="1" spans="14:15">
      <c r="N115" s="14"/>
      <c r="O115" s="14"/>
    </row>
    <row r="116" ht="14.25" customHeight="1" spans="14:15">
      <c r="N116" s="14"/>
      <c r="O116" s="14"/>
    </row>
    <row r="117" ht="14.25" customHeight="1" spans="14:15">
      <c r="N117" s="14"/>
      <c r="O117" s="14"/>
    </row>
    <row r="118" ht="14.25" customHeight="1" spans="14:15">
      <c r="N118" s="14"/>
      <c r="O118" s="14"/>
    </row>
    <row r="119" ht="14.25" customHeight="1" spans="14:15">
      <c r="N119" s="14"/>
      <c r="O119" s="14"/>
    </row>
    <row r="120" ht="14.25" customHeight="1" spans="14:15">
      <c r="N120" s="14"/>
      <c r="O120" s="14"/>
    </row>
    <row r="121" ht="14.25" customHeight="1" spans="14:15">
      <c r="N121" s="14"/>
      <c r="O121" s="14"/>
    </row>
    <row r="122" ht="14.25" customHeight="1" spans="14:15">
      <c r="N122" s="14"/>
      <c r="O122" s="14"/>
    </row>
    <row r="123" ht="14.25" customHeight="1" spans="14:15">
      <c r="N123" s="14"/>
      <c r="O123" s="14"/>
    </row>
    <row r="124" ht="14.25" customHeight="1" spans="14:15">
      <c r="N124" s="14"/>
      <c r="O124" s="14"/>
    </row>
    <row r="125" ht="14.25" customHeight="1" spans="14:15">
      <c r="N125" s="14"/>
      <c r="O125" s="14"/>
    </row>
    <row r="126" ht="14.25" customHeight="1" spans="14:15">
      <c r="N126" s="14"/>
      <c r="O126" s="14"/>
    </row>
    <row r="127" ht="14.25" customHeight="1" spans="14:15">
      <c r="N127" s="14"/>
      <c r="O127" s="14"/>
    </row>
    <row r="128" ht="14.25" customHeight="1" spans="14:15">
      <c r="N128" s="14"/>
      <c r="O128" s="14"/>
    </row>
    <row r="129" ht="14.25" customHeight="1" spans="14:15">
      <c r="N129" s="14"/>
      <c r="O129" s="14"/>
    </row>
    <row r="130" ht="14.25" customHeight="1" spans="14:15">
      <c r="N130" s="14"/>
      <c r="O130" s="14"/>
    </row>
    <row r="131" ht="14.25" customHeight="1" spans="14:15">
      <c r="N131" s="14"/>
      <c r="O131" s="14"/>
    </row>
    <row r="132" ht="14.25" customHeight="1" spans="14:15">
      <c r="N132" s="14"/>
      <c r="O132" s="14"/>
    </row>
    <row r="133" ht="14.25" customHeight="1" spans="14:15">
      <c r="N133" s="14"/>
      <c r="O133" s="14"/>
    </row>
    <row r="134" ht="14.25" customHeight="1" spans="14:15">
      <c r="N134" s="14"/>
      <c r="O134" s="14"/>
    </row>
    <row r="135" ht="14.25" customHeight="1" spans="14:15">
      <c r="N135" s="14"/>
      <c r="O135" s="14"/>
    </row>
    <row r="136" ht="14.25" customHeight="1" spans="14:15">
      <c r="N136" s="14"/>
      <c r="O136" s="14"/>
    </row>
    <row r="137" ht="14.25" customHeight="1" spans="14:15">
      <c r="N137" s="14"/>
      <c r="O137" s="14"/>
    </row>
    <row r="138" ht="14.25" customHeight="1" spans="14:15">
      <c r="N138" s="14"/>
      <c r="O138" s="14"/>
    </row>
    <row r="139" ht="14.25" customHeight="1" spans="14:15">
      <c r="N139" s="14"/>
      <c r="O139" s="14"/>
    </row>
    <row r="140" ht="14.25" customHeight="1" spans="14:15">
      <c r="N140" s="14"/>
      <c r="O140" s="14"/>
    </row>
    <row r="141" ht="14.25" customHeight="1" spans="14:15">
      <c r="N141" s="14"/>
      <c r="O141" s="14"/>
    </row>
    <row r="142" ht="14.25" customHeight="1" spans="14:15">
      <c r="N142" s="14"/>
      <c r="O142" s="14"/>
    </row>
    <row r="143" ht="14.25" customHeight="1" spans="14:15">
      <c r="N143" s="14"/>
      <c r="O143" s="14"/>
    </row>
    <row r="144" ht="14.25" customHeight="1" spans="14:15">
      <c r="N144" s="14"/>
      <c r="O144" s="14"/>
    </row>
    <row r="145" ht="14.25" customHeight="1" spans="14:15">
      <c r="N145" s="14"/>
      <c r="O145" s="14"/>
    </row>
    <row r="146" ht="14.25" customHeight="1" spans="14:15">
      <c r="N146" s="14"/>
      <c r="O146" s="14"/>
    </row>
    <row r="147" ht="14.25" customHeight="1" spans="14:15">
      <c r="N147" s="14"/>
      <c r="O147" s="14"/>
    </row>
    <row r="148" ht="14.25" customHeight="1" spans="14:15">
      <c r="N148" s="14"/>
      <c r="O148" s="14"/>
    </row>
    <row r="149" ht="14.25" customHeight="1" spans="14:15">
      <c r="N149" s="14"/>
      <c r="O149" s="14"/>
    </row>
    <row r="150" ht="14.25" customHeight="1" spans="14:15">
      <c r="N150" s="14"/>
      <c r="O150" s="14"/>
    </row>
    <row r="151" ht="14.25" customHeight="1" spans="14:15">
      <c r="N151" s="14"/>
      <c r="O151" s="14"/>
    </row>
    <row r="152" ht="14.25" customHeight="1" spans="14:15">
      <c r="N152" s="14"/>
      <c r="O152" s="14"/>
    </row>
    <row r="153" ht="14.25" customHeight="1" spans="14:15">
      <c r="N153" s="14"/>
      <c r="O153" s="14"/>
    </row>
    <row r="154" ht="14.25" customHeight="1" spans="14:15">
      <c r="N154" s="14"/>
      <c r="O154" s="14"/>
    </row>
    <row r="155" ht="14.25" customHeight="1" spans="14:15">
      <c r="N155" s="14"/>
      <c r="O155" s="14"/>
    </row>
    <row r="156" ht="14.25" customHeight="1" spans="14:15">
      <c r="N156" s="14"/>
      <c r="O156" s="14"/>
    </row>
    <row r="157" ht="14.25" customHeight="1" spans="14:15">
      <c r="N157" s="14"/>
      <c r="O157" s="14"/>
    </row>
    <row r="158" ht="14.25" customHeight="1" spans="14:15">
      <c r="N158" s="14"/>
      <c r="O158" s="14"/>
    </row>
    <row r="159" ht="14.25" customHeight="1" spans="14:15">
      <c r="N159" s="14"/>
      <c r="O159" s="14"/>
    </row>
    <row r="160" ht="14.25" customHeight="1" spans="14:15">
      <c r="N160" s="14"/>
      <c r="O160" s="14"/>
    </row>
    <row r="161" ht="14.25" customHeight="1" spans="14:15">
      <c r="N161" s="14"/>
      <c r="O161" s="14"/>
    </row>
    <row r="162" ht="14.25" customHeight="1" spans="14:15">
      <c r="N162" s="14"/>
      <c r="O162" s="14"/>
    </row>
    <row r="163" ht="14.25" customHeight="1" spans="14:15">
      <c r="N163" s="14"/>
      <c r="O163" s="14"/>
    </row>
    <row r="164" ht="14.25" customHeight="1" spans="14:15">
      <c r="N164" s="14"/>
      <c r="O164" s="14"/>
    </row>
    <row r="165" ht="14.25" customHeight="1" spans="14:15">
      <c r="N165" s="14"/>
      <c r="O165" s="14"/>
    </row>
    <row r="166" ht="14.25" customHeight="1" spans="14:15">
      <c r="N166" s="14"/>
      <c r="O166" s="14"/>
    </row>
    <row r="167" ht="14.25" customHeight="1" spans="14:15">
      <c r="N167" s="14"/>
      <c r="O167" s="14"/>
    </row>
    <row r="168" ht="14.25" customHeight="1" spans="14:15">
      <c r="N168" s="14"/>
      <c r="O168" s="14"/>
    </row>
    <row r="169" ht="14.25" customHeight="1" spans="14:15">
      <c r="N169" s="14"/>
      <c r="O169" s="14"/>
    </row>
    <row r="170" ht="14.25" customHeight="1" spans="14:15">
      <c r="N170" s="14"/>
      <c r="O170" s="14"/>
    </row>
    <row r="171" ht="14.25" customHeight="1" spans="14:15">
      <c r="N171" s="14"/>
      <c r="O171" s="14"/>
    </row>
    <row r="172" ht="14.25" customHeight="1" spans="14:15">
      <c r="N172" s="14"/>
      <c r="O172" s="14"/>
    </row>
    <row r="173" ht="14.25" customHeight="1" spans="14:15">
      <c r="N173" s="14"/>
      <c r="O173" s="14"/>
    </row>
    <row r="174" ht="14.25" customHeight="1" spans="14:15">
      <c r="N174" s="14"/>
      <c r="O174" s="14"/>
    </row>
    <row r="175" ht="14.25" customHeight="1" spans="14:15">
      <c r="N175" s="14"/>
      <c r="O175" s="14"/>
    </row>
    <row r="176" ht="14.25" customHeight="1" spans="14:15">
      <c r="N176" s="14"/>
      <c r="O176" s="14"/>
    </row>
    <row r="177" ht="14.25" customHeight="1" spans="14:15">
      <c r="N177" s="14"/>
      <c r="O177" s="14"/>
    </row>
    <row r="178" ht="14.25" customHeight="1" spans="14:15">
      <c r="N178" s="14"/>
      <c r="O178" s="14"/>
    </row>
    <row r="179" ht="14.25" customHeight="1" spans="14:15">
      <c r="N179" s="14"/>
      <c r="O179" s="14"/>
    </row>
    <row r="180" ht="14.25" customHeight="1" spans="14:15">
      <c r="N180" s="14"/>
      <c r="O180" s="14"/>
    </row>
    <row r="181" ht="14.25" customHeight="1" spans="14:15">
      <c r="N181" s="14"/>
      <c r="O181" s="14"/>
    </row>
    <row r="182" ht="14.25" customHeight="1" spans="14:15">
      <c r="N182" s="14"/>
      <c r="O182" s="14"/>
    </row>
    <row r="183" ht="14.25" customHeight="1" spans="14:15">
      <c r="N183" s="14"/>
      <c r="O183" s="14"/>
    </row>
    <row r="184" ht="14.25" customHeight="1" spans="14:15">
      <c r="N184" s="14"/>
      <c r="O184" s="14"/>
    </row>
    <row r="185" ht="14.25" customHeight="1" spans="14:15">
      <c r="N185" s="14"/>
      <c r="O185" s="14"/>
    </row>
    <row r="186" ht="14.25" customHeight="1" spans="14:15">
      <c r="N186" s="14"/>
      <c r="O186" s="14"/>
    </row>
    <row r="187" ht="14.25" customHeight="1" spans="14:15">
      <c r="N187" s="14"/>
      <c r="O187" s="14"/>
    </row>
    <row r="188" ht="14.25" customHeight="1" spans="14:15">
      <c r="N188" s="14"/>
      <c r="O188" s="14"/>
    </row>
    <row r="189" ht="14.25" customHeight="1" spans="14:15">
      <c r="N189" s="14"/>
      <c r="O189" s="14"/>
    </row>
    <row r="190" ht="14.25" customHeight="1" spans="14:15">
      <c r="N190" s="14"/>
      <c r="O190" s="14"/>
    </row>
    <row r="191" ht="14.25" customHeight="1" spans="14:15">
      <c r="N191" s="14"/>
      <c r="O191" s="14"/>
    </row>
    <row r="192" ht="14.25" customHeight="1" spans="14:15">
      <c r="N192" s="14"/>
      <c r="O192" s="14"/>
    </row>
    <row r="193" ht="14.25" customHeight="1" spans="14:15">
      <c r="N193" s="14"/>
      <c r="O193" s="14"/>
    </row>
    <row r="194" ht="14.25" customHeight="1" spans="14:15">
      <c r="N194" s="14"/>
      <c r="O194" s="14"/>
    </row>
    <row r="195" ht="14.25" customHeight="1" spans="14:15">
      <c r="N195" s="14"/>
      <c r="O195" s="14"/>
    </row>
    <row r="196" ht="14.25" customHeight="1" spans="14:15">
      <c r="N196" s="14"/>
      <c r="O196" s="14"/>
    </row>
    <row r="197" ht="14.25" customHeight="1" spans="14:15">
      <c r="N197" s="14"/>
      <c r="O197" s="14"/>
    </row>
    <row r="198" ht="14.25" customHeight="1" spans="14:15">
      <c r="N198" s="14"/>
      <c r="O198" s="14"/>
    </row>
    <row r="199" ht="14.25" customHeight="1" spans="14:15">
      <c r="N199" s="14"/>
      <c r="O199" s="14"/>
    </row>
    <row r="200" ht="14.25" customHeight="1" spans="14:15">
      <c r="N200" s="14"/>
      <c r="O200" s="14"/>
    </row>
    <row r="201" ht="14.25" customHeight="1" spans="14:15">
      <c r="N201" s="14"/>
      <c r="O201" s="14"/>
    </row>
    <row r="202" ht="14.25" customHeight="1" spans="14:15">
      <c r="N202" s="14"/>
      <c r="O202" s="14"/>
    </row>
    <row r="203" ht="14.25" customHeight="1" spans="14:15">
      <c r="N203" s="14"/>
      <c r="O203" s="14"/>
    </row>
    <row r="204" ht="14.25" customHeight="1" spans="14:15">
      <c r="N204" s="14"/>
      <c r="O204" s="14"/>
    </row>
    <row r="205" ht="14.25" customHeight="1" spans="14:15">
      <c r="N205" s="14"/>
      <c r="O205" s="14"/>
    </row>
    <row r="206" ht="14.25" customHeight="1" spans="14:15">
      <c r="N206" s="14"/>
      <c r="O206" s="14"/>
    </row>
    <row r="207" ht="14.25" customHeight="1" spans="14:15">
      <c r="N207" s="14"/>
      <c r="O207" s="14"/>
    </row>
    <row r="208" ht="14.25" customHeight="1" spans="14:15">
      <c r="N208" s="14"/>
      <c r="O208" s="14"/>
    </row>
    <row r="209" ht="14.25" customHeight="1" spans="14:15">
      <c r="N209" s="14"/>
      <c r="O209" s="14"/>
    </row>
    <row r="210" ht="14.25" customHeight="1" spans="14:15">
      <c r="N210" s="14"/>
      <c r="O210" s="14"/>
    </row>
    <row r="211" ht="14.25" customHeight="1" spans="14:15">
      <c r="N211" s="14"/>
      <c r="O211" s="14"/>
    </row>
    <row r="212" ht="14.25" customHeight="1" spans="14:15">
      <c r="N212" s="14"/>
      <c r="O212" s="14"/>
    </row>
    <row r="213" ht="14.25" customHeight="1" spans="14:15">
      <c r="N213" s="14"/>
      <c r="O213" s="14"/>
    </row>
    <row r="214" ht="14.25" customHeight="1" spans="14:15">
      <c r="N214" s="14"/>
      <c r="O214" s="14"/>
    </row>
    <row r="215" ht="14.25" customHeight="1" spans="14:15">
      <c r="N215" s="14"/>
      <c r="O215" s="14"/>
    </row>
    <row r="216" ht="14.25" customHeight="1" spans="14:15">
      <c r="N216" s="14"/>
      <c r="O216" s="14"/>
    </row>
    <row r="217" ht="14.25" customHeight="1" spans="14:15">
      <c r="N217" s="14"/>
      <c r="O217" s="14"/>
    </row>
    <row r="218" ht="14.25" customHeight="1" spans="14:15">
      <c r="N218" s="14"/>
      <c r="O218" s="14"/>
    </row>
    <row r="219" ht="14.25" customHeight="1" spans="14:15">
      <c r="N219" s="14"/>
      <c r="O219" s="14"/>
    </row>
    <row r="220" ht="14.25" customHeight="1" spans="14:15">
      <c r="N220" s="14"/>
      <c r="O220" s="14"/>
    </row>
    <row r="221" ht="14.25" customHeight="1" spans="14:15">
      <c r="N221" s="14"/>
      <c r="O221" s="14"/>
    </row>
    <row r="222" ht="14.25" customHeight="1" spans="14:15">
      <c r="N222" s="14"/>
      <c r="O222" s="14"/>
    </row>
    <row r="223" ht="14.25" customHeight="1" spans="14:15">
      <c r="N223" s="14"/>
      <c r="O223" s="14"/>
    </row>
    <row r="224" ht="14.25" customHeight="1" spans="14:15">
      <c r="N224" s="14"/>
      <c r="O224" s="14"/>
    </row>
    <row r="225" ht="14.25" customHeight="1" spans="14:15">
      <c r="N225" s="14"/>
      <c r="O225" s="14"/>
    </row>
    <row r="226" ht="14.25" customHeight="1" spans="14:15">
      <c r="N226" s="14"/>
      <c r="O226" s="14"/>
    </row>
    <row r="227" ht="14.25" customHeight="1" spans="14:15">
      <c r="N227" s="14"/>
      <c r="O227" s="14"/>
    </row>
    <row r="228" ht="14.25" customHeight="1" spans="14:15">
      <c r="N228" s="14"/>
      <c r="O228" s="14"/>
    </row>
    <row r="229" ht="14.25" customHeight="1" spans="14:15">
      <c r="N229" s="14"/>
      <c r="O229" s="14"/>
    </row>
    <row r="230" ht="14.25" customHeight="1" spans="14:15">
      <c r="N230" s="14"/>
      <c r="O230" s="14"/>
    </row>
    <row r="231" ht="14.25" customHeight="1" spans="14:15">
      <c r="N231" s="14"/>
      <c r="O231" s="14"/>
    </row>
    <row r="232" ht="14.25" customHeight="1" spans="14:15">
      <c r="N232" s="14"/>
      <c r="O232" s="14"/>
    </row>
    <row r="233" ht="14.25" customHeight="1" spans="14:15">
      <c r="N233" s="14"/>
      <c r="O233" s="14"/>
    </row>
    <row r="234" ht="14.25" customHeight="1" spans="14:15">
      <c r="N234" s="14"/>
      <c r="O234" s="14"/>
    </row>
    <row r="235" ht="14.25" customHeight="1" spans="14:15">
      <c r="N235" s="14"/>
      <c r="O235" s="14"/>
    </row>
    <row r="236" ht="14.25" customHeight="1" spans="14:15">
      <c r="N236" s="14"/>
      <c r="O236" s="14"/>
    </row>
    <row r="237" ht="14.25" customHeight="1" spans="14:15">
      <c r="N237" s="14"/>
      <c r="O237" s="14"/>
    </row>
    <row r="238" ht="14.25" customHeight="1" spans="14:15">
      <c r="N238" s="14"/>
      <c r="O238" s="14"/>
    </row>
    <row r="239" ht="14.25" customHeight="1" spans="14:15">
      <c r="N239" s="14"/>
      <c r="O239" s="14"/>
    </row>
    <row r="240" ht="14.25" customHeight="1" spans="14:15">
      <c r="N240" s="14"/>
      <c r="O240" s="14"/>
    </row>
    <row r="241" ht="14.25" customHeight="1" spans="14:15">
      <c r="N241" s="14"/>
      <c r="O241" s="14"/>
    </row>
    <row r="242" ht="14.25" customHeight="1" spans="14:15">
      <c r="N242" s="14"/>
      <c r="O242" s="14"/>
    </row>
    <row r="243" ht="14.25" customHeight="1" spans="14:15">
      <c r="N243" s="14"/>
      <c r="O243" s="14"/>
    </row>
    <row r="244" ht="14.25" customHeight="1" spans="14:15">
      <c r="N244" s="14"/>
      <c r="O244" s="14"/>
    </row>
    <row r="245" ht="14.25" customHeight="1" spans="14:15">
      <c r="N245" s="14"/>
      <c r="O245" s="14"/>
    </row>
    <row r="246" ht="14.25" customHeight="1" spans="14:15">
      <c r="N246" s="14"/>
      <c r="O246" s="14"/>
    </row>
    <row r="247" ht="14.25" customHeight="1" spans="14:15">
      <c r="N247" s="14"/>
      <c r="O247" s="14"/>
    </row>
    <row r="248" ht="14.25" customHeight="1" spans="14:15">
      <c r="N248" s="14"/>
      <c r="O248" s="14"/>
    </row>
    <row r="249" ht="14.25" customHeight="1" spans="14:15">
      <c r="N249" s="14"/>
      <c r="O249" s="14"/>
    </row>
    <row r="250" ht="14.25" customHeight="1" spans="14:15">
      <c r="N250" s="14"/>
      <c r="O250" s="14"/>
    </row>
    <row r="251" ht="14.25" customHeight="1" spans="14:15">
      <c r="N251" s="14"/>
      <c r="O251" s="14"/>
    </row>
    <row r="252" ht="14.25" customHeight="1" spans="14:15">
      <c r="N252" s="14"/>
      <c r="O252" s="14"/>
    </row>
    <row r="253" ht="14.25" customHeight="1" spans="14:15">
      <c r="N253" s="14"/>
      <c r="O253" s="14"/>
    </row>
    <row r="254" ht="14.25" customHeight="1" spans="14:15">
      <c r="N254" s="14"/>
      <c r="O254" s="14"/>
    </row>
    <row r="255" ht="14.25" customHeight="1" spans="14:15">
      <c r="N255" s="14"/>
      <c r="O255" s="14"/>
    </row>
    <row r="256" ht="14.25" customHeight="1" spans="14:15">
      <c r="N256" s="14"/>
      <c r="O256" s="14"/>
    </row>
    <row r="257" ht="14.25" customHeight="1" spans="14:15">
      <c r="N257" s="14"/>
      <c r="O257" s="14"/>
    </row>
    <row r="258" ht="14.25" customHeight="1" spans="14:15">
      <c r="N258" s="14"/>
      <c r="O258" s="14"/>
    </row>
    <row r="259" ht="14.25" customHeight="1" spans="14:15">
      <c r="N259" s="14"/>
      <c r="O259" s="14"/>
    </row>
    <row r="260" ht="14.25" customHeight="1" spans="14:15">
      <c r="N260" s="14"/>
      <c r="O260" s="14"/>
    </row>
    <row r="261" ht="14.25" customHeight="1" spans="14:15">
      <c r="N261" s="14"/>
      <c r="O261" s="14"/>
    </row>
    <row r="262" ht="14.25" customHeight="1" spans="14:15">
      <c r="N262" s="14"/>
      <c r="O262" s="14"/>
    </row>
    <row r="263" ht="14.25" customHeight="1" spans="14:15">
      <c r="N263" s="14"/>
      <c r="O263" s="14"/>
    </row>
    <row r="264" ht="14.25" customHeight="1" spans="14:15">
      <c r="N264" s="14"/>
      <c r="O264" s="14"/>
    </row>
    <row r="265" ht="14.25" customHeight="1" spans="14:15">
      <c r="N265" s="14"/>
      <c r="O265" s="14"/>
    </row>
    <row r="266" ht="14.25" customHeight="1" spans="14:15">
      <c r="N266" s="14"/>
      <c r="O266" s="14"/>
    </row>
    <row r="267" ht="14.25" customHeight="1" spans="14:15">
      <c r="N267" s="14"/>
      <c r="O267" s="14"/>
    </row>
    <row r="268" ht="14.25" customHeight="1" spans="14:15">
      <c r="N268" s="14"/>
      <c r="O268" s="14"/>
    </row>
    <row r="269" ht="14.25" customHeight="1" spans="14:15">
      <c r="N269" s="14"/>
      <c r="O269" s="14"/>
    </row>
    <row r="270" ht="14.25" customHeight="1" spans="14:15">
      <c r="N270" s="14"/>
      <c r="O270" s="14"/>
    </row>
    <row r="271" ht="14.25" customHeight="1" spans="14:15">
      <c r="N271" s="14"/>
      <c r="O271" s="14"/>
    </row>
    <row r="272" ht="14.25" customHeight="1" spans="14:15">
      <c r="N272" s="14"/>
      <c r="O272" s="14"/>
    </row>
    <row r="273" ht="14.25" customHeight="1" spans="14:15">
      <c r="N273" s="14"/>
      <c r="O273" s="14"/>
    </row>
    <row r="274" ht="14.25" customHeight="1" spans="14:15">
      <c r="N274" s="14"/>
      <c r="O274" s="14"/>
    </row>
    <row r="275" ht="14.25" customHeight="1" spans="14:15">
      <c r="N275" s="14"/>
      <c r="O275" s="14"/>
    </row>
    <row r="276" ht="14.25" customHeight="1" spans="14:15">
      <c r="N276" s="14"/>
      <c r="O276" s="14"/>
    </row>
    <row r="277" ht="14.25" customHeight="1" spans="14:15">
      <c r="N277" s="14"/>
      <c r="O277" s="14"/>
    </row>
    <row r="278" ht="14.25" customHeight="1" spans="14:15">
      <c r="N278" s="14"/>
      <c r="O278" s="14"/>
    </row>
    <row r="279" ht="14.25" customHeight="1" spans="14:15">
      <c r="N279" s="14"/>
      <c r="O279" s="14"/>
    </row>
    <row r="280" ht="14.25" customHeight="1" spans="14:15">
      <c r="N280" s="14"/>
      <c r="O280" s="14"/>
    </row>
    <row r="281" ht="14.25" customHeight="1" spans="14:15">
      <c r="N281" s="14"/>
      <c r="O281" s="14"/>
    </row>
    <row r="282" ht="14.25" customHeight="1" spans="14:15">
      <c r="N282" s="14"/>
      <c r="O282" s="14"/>
    </row>
    <row r="283" ht="14.25" customHeight="1" spans="14:15">
      <c r="N283" s="14"/>
      <c r="O283" s="14"/>
    </row>
    <row r="284" ht="14.25" customHeight="1" spans="14:15">
      <c r="N284" s="14"/>
      <c r="O284" s="14"/>
    </row>
    <row r="285" ht="14.25" customHeight="1" spans="14:15">
      <c r="N285" s="14"/>
      <c r="O285" s="14"/>
    </row>
    <row r="286" ht="14.25" customHeight="1" spans="14:15">
      <c r="N286" s="14"/>
      <c r="O286" s="14"/>
    </row>
    <row r="287" ht="14.25" customHeight="1" spans="14:15">
      <c r="N287" s="14"/>
      <c r="O287" s="14"/>
    </row>
    <row r="288" ht="14.25" customHeight="1" spans="14:15">
      <c r="N288" s="14"/>
      <c r="O288" s="14"/>
    </row>
    <row r="289" ht="14.25" customHeight="1" spans="14:15">
      <c r="N289" s="14"/>
      <c r="O289" s="14"/>
    </row>
    <row r="290" ht="14.25" customHeight="1" spans="14:15">
      <c r="N290" s="14"/>
      <c r="O290" s="14"/>
    </row>
    <row r="291" ht="14.25" customHeight="1" spans="14:15">
      <c r="N291" s="14"/>
      <c r="O291" s="14"/>
    </row>
    <row r="292" ht="14.25" customHeight="1" spans="14:15">
      <c r="N292" s="14"/>
      <c r="O292" s="14"/>
    </row>
    <row r="293" ht="14.25" customHeight="1" spans="14:15">
      <c r="N293" s="14"/>
      <c r="O293" s="14"/>
    </row>
    <row r="294" ht="14.25" customHeight="1" spans="14:15">
      <c r="N294" s="14"/>
      <c r="O294" s="14"/>
    </row>
    <row r="295" ht="14.25" customHeight="1" spans="14:15">
      <c r="N295" s="14"/>
      <c r="O295" s="14"/>
    </row>
    <row r="296" ht="14.25" customHeight="1" spans="14:15">
      <c r="N296" s="14"/>
      <c r="O296" s="14"/>
    </row>
    <row r="297" ht="14.25" customHeight="1" spans="14:15">
      <c r="N297" s="14"/>
      <c r="O297" s="14"/>
    </row>
    <row r="298" ht="14.25" customHeight="1" spans="14:15">
      <c r="N298" s="14"/>
      <c r="O298" s="14"/>
    </row>
    <row r="299" ht="14.25" customHeight="1" spans="14:15">
      <c r="N299" s="14"/>
      <c r="O299" s="14"/>
    </row>
    <row r="300" ht="14.25" customHeight="1" spans="14:15">
      <c r="N300" s="14"/>
      <c r="O300" s="14"/>
    </row>
    <row r="301" ht="14.25" customHeight="1" spans="14:15">
      <c r="N301" s="14"/>
      <c r="O301" s="14"/>
    </row>
    <row r="302" ht="14.25" customHeight="1" spans="14:15">
      <c r="N302" s="14"/>
      <c r="O302" s="14"/>
    </row>
    <row r="303" ht="14.25" customHeight="1" spans="14:15">
      <c r="N303" s="14"/>
      <c r="O303" s="14"/>
    </row>
    <row r="304" ht="14.25" customHeight="1" spans="14:15">
      <c r="N304" s="14"/>
      <c r="O304" s="14"/>
    </row>
    <row r="305" ht="14.25" customHeight="1" spans="14:15">
      <c r="N305" s="14"/>
      <c r="O305" s="14"/>
    </row>
    <row r="306" ht="14.25" customHeight="1" spans="14:15">
      <c r="N306" s="14"/>
      <c r="O306" s="14"/>
    </row>
    <row r="307" ht="14.25" customHeight="1" spans="14:15">
      <c r="N307" s="14"/>
      <c r="O307" s="14"/>
    </row>
    <row r="308" ht="14.25" customHeight="1" spans="14:15">
      <c r="N308" s="14"/>
      <c r="O308" s="14"/>
    </row>
    <row r="309" ht="14.25" customHeight="1" spans="14:15">
      <c r="N309" s="14"/>
      <c r="O309" s="14"/>
    </row>
    <row r="310" ht="14.25" customHeight="1" spans="14:15">
      <c r="N310" s="14"/>
      <c r="O310" s="14"/>
    </row>
    <row r="311" ht="14.25" customHeight="1" spans="14:15">
      <c r="N311" s="14"/>
      <c r="O311" s="14"/>
    </row>
    <row r="312" ht="14.25" customHeight="1" spans="14:15">
      <c r="N312" s="14"/>
      <c r="O312" s="14"/>
    </row>
    <row r="313" ht="14.25" customHeight="1" spans="14:15">
      <c r="N313" s="14"/>
      <c r="O313" s="14"/>
    </row>
    <row r="314" ht="14.25" customHeight="1" spans="14:15">
      <c r="N314" s="14"/>
      <c r="O314" s="14"/>
    </row>
    <row r="315" ht="14.25" customHeight="1" spans="14:15">
      <c r="N315" s="14"/>
      <c r="O315" s="14"/>
    </row>
    <row r="316" ht="14.25" customHeight="1" spans="14:15">
      <c r="N316" s="14"/>
      <c r="O316" s="14"/>
    </row>
    <row r="317" ht="14.25" customHeight="1" spans="14:15">
      <c r="N317" s="14"/>
      <c r="O317" s="14"/>
    </row>
    <row r="318" ht="14.25" customHeight="1" spans="14:15">
      <c r="N318" s="14"/>
      <c r="O318" s="14"/>
    </row>
    <row r="319" ht="14.25" customHeight="1" spans="14:15">
      <c r="N319" s="14"/>
      <c r="O319" s="14"/>
    </row>
    <row r="320" ht="14.25" customHeight="1" spans="14:15">
      <c r="N320" s="14"/>
      <c r="O320" s="14"/>
    </row>
    <row r="321" ht="14.25" customHeight="1" spans="14:15">
      <c r="N321" s="14"/>
      <c r="O321" s="14"/>
    </row>
    <row r="322" ht="14.25" customHeight="1" spans="14:15">
      <c r="N322" s="14"/>
      <c r="O322" s="14"/>
    </row>
    <row r="323" ht="14.25" customHeight="1" spans="14:15">
      <c r="N323" s="14"/>
      <c r="O323" s="14"/>
    </row>
    <row r="324" ht="14.25" customHeight="1" spans="14:15">
      <c r="N324" s="14"/>
      <c r="O324" s="14"/>
    </row>
    <row r="325" ht="14.25" customHeight="1" spans="14:15">
      <c r="N325" s="14"/>
      <c r="O325" s="14"/>
    </row>
    <row r="326" ht="14.25" customHeight="1" spans="14:15">
      <c r="N326" s="14"/>
      <c r="O326" s="14"/>
    </row>
    <row r="327" ht="14.25" customHeight="1" spans="14:15">
      <c r="N327" s="14"/>
      <c r="O327" s="14"/>
    </row>
    <row r="328" ht="14.25" customHeight="1" spans="14:15">
      <c r="N328" s="14"/>
      <c r="O328" s="14"/>
    </row>
    <row r="329" ht="14.25" customHeight="1" spans="14:15">
      <c r="N329" s="14"/>
      <c r="O329" s="14"/>
    </row>
    <row r="330" ht="14.25" customHeight="1" spans="14:15">
      <c r="N330" s="14"/>
      <c r="O330" s="14"/>
    </row>
    <row r="331" ht="14.25" customHeight="1" spans="14:15">
      <c r="N331" s="14"/>
      <c r="O331" s="14"/>
    </row>
    <row r="332" ht="14.25" customHeight="1" spans="14:15">
      <c r="N332" s="14"/>
      <c r="O332" s="14"/>
    </row>
    <row r="333" ht="14.25" customHeight="1" spans="14:15">
      <c r="N333" s="14"/>
      <c r="O333" s="14"/>
    </row>
    <row r="334" ht="14.25" customHeight="1" spans="14:15">
      <c r="N334" s="14"/>
      <c r="O334" s="14"/>
    </row>
    <row r="335" ht="14.25" customHeight="1" spans="14:15">
      <c r="N335" s="14"/>
      <c r="O335" s="14"/>
    </row>
    <row r="336" ht="14.25" customHeight="1" spans="14:15">
      <c r="N336" s="14"/>
      <c r="O336" s="14"/>
    </row>
    <row r="337" ht="14.25" customHeight="1" spans="14:15">
      <c r="N337" s="14"/>
      <c r="O337" s="14"/>
    </row>
    <row r="338" ht="14.25" customHeight="1" spans="14:15">
      <c r="N338" s="14"/>
      <c r="O338" s="14"/>
    </row>
    <row r="339" ht="14.25" customHeight="1" spans="14:15">
      <c r="N339" s="14"/>
      <c r="O339" s="14"/>
    </row>
    <row r="340" ht="14.25" customHeight="1" spans="14:15">
      <c r="N340" s="14"/>
      <c r="O340" s="14"/>
    </row>
    <row r="341" ht="14.25" customHeight="1" spans="14:15">
      <c r="N341" s="14"/>
      <c r="O341" s="14"/>
    </row>
    <row r="342" ht="14.25" customHeight="1" spans="14:15">
      <c r="N342" s="14"/>
      <c r="O342" s="14"/>
    </row>
    <row r="343" ht="14.25" customHeight="1" spans="14:15">
      <c r="N343" s="14"/>
      <c r="O343" s="14"/>
    </row>
    <row r="344" ht="14.25" customHeight="1" spans="14:15">
      <c r="N344" s="14"/>
      <c r="O344" s="14"/>
    </row>
    <row r="345" ht="14.25" customHeight="1" spans="14:15">
      <c r="N345" s="14"/>
      <c r="O345" s="14"/>
    </row>
    <row r="346" ht="14.25" customHeight="1" spans="14:15">
      <c r="N346" s="14"/>
      <c r="O346" s="14"/>
    </row>
    <row r="347" ht="14.25" customHeight="1" spans="14:15">
      <c r="N347" s="14"/>
      <c r="O347" s="14"/>
    </row>
    <row r="348" ht="14.25" customHeight="1" spans="14:15">
      <c r="N348" s="14"/>
      <c r="O348" s="14"/>
    </row>
    <row r="349" ht="14.25" customHeight="1" spans="14:15">
      <c r="N349" s="14"/>
      <c r="O349" s="14"/>
    </row>
    <row r="350" ht="14.25" customHeight="1" spans="14:15">
      <c r="N350" s="14"/>
      <c r="O350" s="14"/>
    </row>
    <row r="351" ht="14.25" customHeight="1" spans="14:15">
      <c r="N351" s="14"/>
      <c r="O351" s="14"/>
    </row>
    <row r="352" ht="14.25" customHeight="1" spans="14:15">
      <c r="N352" s="14"/>
      <c r="O352" s="14"/>
    </row>
    <row r="353" ht="14.25" customHeight="1" spans="14:15">
      <c r="N353" s="14"/>
      <c r="O353" s="14"/>
    </row>
    <row r="354" ht="14.25" customHeight="1" spans="14:15">
      <c r="N354" s="14"/>
      <c r="O354" s="14"/>
    </row>
    <row r="355" ht="14.25" customHeight="1" spans="14:15">
      <c r="N355" s="14"/>
      <c r="O355" s="14"/>
    </row>
    <row r="356" ht="14.25" customHeight="1" spans="14:15">
      <c r="N356" s="14"/>
      <c r="O356" s="14"/>
    </row>
    <row r="357" ht="14.25" customHeight="1" spans="14:15">
      <c r="N357" s="14"/>
      <c r="O357" s="14"/>
    </row>
    <row r="358" ht="14.25" customHeight="1" spans="14:15">
      <c r="N358" s="14"/>
      <c r="O358" s="14"/>
    </row>
    <row r="359" ht="14.25" customHeight="1" spans="14:15">
      <c r="N359" s="14"/>
      <c r="O359" s="14"/>
    </row>
    <row r="360" ht="14.25" customHeight="1" spans="14:15">
      <c r="N360" s="14"/>
      <c r="O360" s="14"/>
    </row>
    <row r="361" ht="14.25" customHeight="1" spans="14:15">
      <c r="N361" s="14"/>
      <c r="O361" s="14"/>
    </row>
    <row r="362" ht="14.25" customHeight="1" spans="14:15">
      <c r="N362" s="14"/>
      <c r="O362" s="14"/>
    </row>
    <row r="363" ht="14.25" customHeight="1" spans="14:15">
      <c r="N363" s="14"/>
      <c r="O363" s="14"/>
    </row>
    <row r="364" ht="14.25" customHeight="1" spans="14:15">
      <c r="N364" s="14"/>
      <c r="O364" s="14"/>
    </row>
    <row r="365" ht="14.25" customHeight="1" spans="14:15">
      <c r="N365" s="14"/>
      <c r="O365" s="14"/>
    </row>
    <row r="366" ht="14.25" customHeight="1" spans="14:15">
      <c r="N366" s="14"/>
      <c r="O366" s="14"/>
    </row>
    <row r="367" ht="14.25" customHeight="1" spans="14:15">
      <c r="N367" s="14"/>
      <c r="O367" s="14"/>
    </row>
    <row r="368" ht="14.25" customHeight="1" spans="14:15">
      <c r="N368" s="14"/>
      <c r="O368" s="14"/>
    </row>
    <row r="369" ht="14.25" customHeight="1" spans="14:15">
      <c r="N369" s="14"/>
      <c r="O369" s="14"/>
    </row>
    <row r="370" ht="14.25" customHeight="1" spans="14:15">
      <c r="N370" s="14"/>
      <c r="O370" s="14"/>
    </row>
    <row r="371" ht="14.25" customHeight="1" spans="14:15">
      <c r="N371" s="14"/>
      <c r="O371" s="14"/>
    </row>
    <row r="372" ht="14.25" customHeight="1" spans="14:15">
      <c r="N372" s="14"/>
      <c r="O372" s="14"/>
    </row>
    <row r="373" ht="14.25" customHeight="1" spans="14:15">
      <c r="N373" s="14"/>
      <c r="O373" s="14"/>
    </row>
    <row r="374" ht="14.25" customHeight="1" spans="14:15">
      <c r="N374" s="14"/>
      <c r="O374" s="14"/>
    </row>
    <row r="375" ht="14.25" customHeight="1" spans="14:15">
      <c r="N375" s="14"/>
      <c r="O375" s="14"/>
    </row>
    <row r="376" ht="14.25" customHeight="1" spans="14:15">
      <c r="N376" s="14"/>
      <c r="O376" s="14"/>
    </row>
    <row r="377" ht="14.25" customHeight="1" spans="14:15">
      <c r="N377" s="14"/>
      <c r="O377" s="14"/>
    </row>
    <row r="378" ht="14.25" customHeight="1" spans="14:15">
      <c r="N378" s="14"/>
      <c r="O378" s="14"/>
    </row>
    <row r="379" ht="14.25" customHeight="1" spans="14:15">
      <c r="N379" s="14"/>
      <c r="O379" s="14"/>
    </row>
    <row r="380" ht="14.25" customHeight="1" spans="14:15">
      <c r="N380" s="14"/>
      <c r="O380" s="14"/>
    </row>
    <row r="381" ht="14.25" customHeight="1" spans="14:15">
      <c r="N381" s="14"/>
      <c r="O381" s="14"/>
    </row>
    <row r="382" ht="14.25" customHeight="1" spans="14:15">
      <c r="N382" s="14"/>
      <c r="O382" s="14"/>
    </row>
    <row r="383" ht="14.25" customHeight="1" spans="14:15">
      <c r="N383" s="14"/>
      <c r="O383" s="14"/>
    </row>
    <row r="384" ht="14.25" customHeight="1" spans="14:15">
      <c r="N384" s="14"/>
      <c r="O384" s="14"/>
    </row>
    <row r="385" ht="14.25" customHeight="1" spans="14:15">
      <c r="N385" s="14"/>
      <c r="O385" s="14"/>
    </row>
    <row r="386" ht="14.25" customHeight="1" spans="14:15">
      <c r="N386" s="14"/>
      <c r="O386" s="14"/>
    </row>
    <row r="387" ht="14.25" customHeight="1" spans="14:15">
      <c r="N387" s="14"/>
      <c r="O387" s="14"/>
    </row>
    <row r="388" ht="14.25" customHeight="1" spans="14:15">
      <c r="N388" s="14"/>
      <c r="O388" s="14"/>
    </row>
    <row r="389" ht="14.25" customHeight="1" spans="14:15">
      <c r="N389" s="14"/>
      <c r="O389" s="14"/>
    </row>
    <row r="390" ht="14.25" customHeight="1" spans="14:15">
      <c r="N390" s="14"/>
      <c r="O390" s="14"/>
    </row>
    <row r="391" ht="14.25" customHeight="1" spans="14:15">
      <c r="N391" s="14"/>
      <c r="O391" s="14"/>
    </row>
    <row r="392" ht="14.25" customHeight="1" spans="14:15">
      <c r="N392" s="14"/>
      <c r="O392" s="14"/>
    </row>
    <row r="393" ht="14.25" customHeight="1" spans="14:15">
      <c r="N393" s="14"/>
      <c r="O393" s="14"/>
    </row>
    <row r="394" ht="14.25" customHeight="1" spans="14:15">
      <c r="N394" s="14"/>
      <c r="O394" s="14"/>
    </row>
    <row r="395" ht="14.25" customHeight="1" spans="14:15">
      <c r="N395" s="14"/>
      <c r="O395" s="14"/>
    </row>
    <row r="396" ht="14.25" customHeight="1" spans="14:15">
      <c r="N396" s="14"/>
      <c r="O396" s="14"/>
    </row>
    <row r="397" ht="14.25" customHeight="1" spans="14:15">
      <c r="N397" s="14"/>
      <c r="O397" s="14"/>
    </row>
    <row r="398" ht="14.25" customHeight="1" spans="14:15">
      <c r="N398" s="14"/>
      <c r="O398" s="14"/>
    </row>
    <row r="399" ht="14.25" customHeight="1" spans="14:15">
      <c r="N399" s="14"/>
      <c r="O399" s="14"/>
    </row>
    <row r="400" ht="14.25" customHeight="1" spans="14:15">
      <c r="N400" s="14"/>
      <c r="O400" s="14"/>
    </row>
    <row r="401" ht="14.25" customHeight="1" spans="14:15">
      <c r="N401" s="14"/>
      <c r="O401" s="14"/>
    </row>
    <row r="402" ht="14.25" customHeight="1" spans="14:15">
      <c r="N402" s="14"/>
      <c r="O402" s="14"/>
    </row>
    <row r="403" ht="14.25" customHeight="1" spans="14:15">
      <c r="N403" s="14"/>
      <c r="O403" s="14"/>
    </row>
    <row r="404" ht="14.25" customHeight="1" spans="14:15">
      <c r="N404" s="14"/>
      <c r="O404" s="14"/>
    </row>
    <row r="405" ht="14.25" customHeight="1" spans="14:15">
      <c r="N405" s="14"/>
      <c r="O405" s="14"/>
    </row>
    <row r="406" ht="14.25" customHeight="1" spans="14:15">
      <c r="N406" s="14"/>
      <c r="O406" s="14"/>
    </row>
    <row r="407" ht="14.25" customHeight="1" spans="14:15">
      <c r="N407" s="14"/>
      <c r="O407" s="14"/>
    </row>
    <row r="408" ht="14.25" customHeight="1" spans="14:15">
      <c r="N408" s="14"/>
      <c r="O408" s="14"/>
    </row>
    <row r="409" ht="14.25" customHeight="1" spans="14:15">
      <c r="N409" s="14"/>
      <c r="O409" s="14"/>
    </row>
    <row r="410" ht="14.25" customHeight="1" spans="14:15">
      <c r="N410" s="14"/>
      <c r="O410" s="14"/>
    </row>
    <row r="411" ht="14.25" customHeight="1" spans="14:15">
      <c r="N411" s="14"/>
      <c r="O411" s="14"/>
    </row>
    <row r="412" ht="14.25" customHeight="1" spans="14:15">
      <c r="N412" s="14"/>
      <c r="O412" s="14"/>
    </row>
    <row r="413" ht="14.25" customHeight="1" spans="14:15">
      <c r="N413" s="14"/>
      <c r="O413" s="14"/>
    </row>
    <row r="414" ht="14.25" customHeight="1" spans="14:15">
      <c r="N414" s="14"/>
      <c r="O414" s="14"/>
    </row>
    <row r="415" ht="14.25" customHeight="1" spans="14:15">
      <c r="N415" s="14"/>
      <c r="O415" s="14"/>
    </row>
    <row r="416" ht="14.25" customHeight="1" spans="14:15">
      <c r="N416" s="14"/>
      <c r="O416" s="14"/>
    </row>
    <row r="417" ht="14.25" customHeight="1" spans="14:15">
      <c r="N417" s="14"/>
      <c r="O417" s="14"/>
    </row>
    <row r="418" ht="14.25" customHeight="1" spans="14:15">
      <c r="N418" s="14"/>
      <c r="O418" s="14"/>
    </row>
    <row r="419" ht="14.25" customHeight="1" spans="14:15">
      <c r="N419" s="14"/>
      <c r="O419" s="14"/>
    </row>
    <row r="420" ht="14.25" customHeight="1" spans="14:15">
      <c r="N420" s="14"/>
      <c r="O420" s="14"/>
    </row>
    <row r="421" ht="14.25" customHeight="1" spans="14:15">
      <c r="N421" s="14"/>
      <c r="O421" s="14"/>
    </row>
    <row r="422" ht="14.25" customHeight="1" spans="14:15">
      <c r="N422" s="14"/>
      <c r="O422" s="14"/>
    </row>
    <row r="423" ht="14.25" customHeight="1" spans="14:15">
      <c r="N423" s="14"/>
      <c r="O423" s="14"/>
    </row>
    <row r="424" ht="14.25" customHeight="1" spans="14:15">
      <c r="N424" s="14"/>
      <c r="O424" s="14"/>
    </row>
    <row r="425" ht="14.25" customHeight="1" spans="14:15">
      <c r="N425" s="14"/>
      <c r="O425" s="14"/>
    </row>
    <row r="426" ht="14.25" customHeight="1" spans="14:15">
      <c r="N426" s="14"/>
      <c r="O426" s="14"/>
    </row>
    <row r="427" ht="14.25" customHeight="1" spans="14:15">
      <c r="N427" s="14"/>
      <c r="O427" s="14"/>
    </row>
    <row r="428" ht="14.25" customHeight="1" spans="14:15">
      <c r="N428" s="14"/>
      <c r="O428" s="14"/>
    </row>
    <row r="429" ht="14.25" customHeight="1" spans="14:15">
      <c r="N429" s="14"/>
      <c r="O429" s="14"/>
    </row>
    <row r="430" ht="14.25" customHeight="1" spans="14:15">
      <c r="N430" s="14"/>
      <c r="O430" s="14"/>
    </row>
    <row r="431" ht="14.25" customHeight="1" spans="14:15">
      <c r="N431" s="14"/>
      <c r="O431" s="14"/>
    </row>
    <row r="432" ht="14.25" customHeight="1" spans="14:15">
      <c r="N432" s="14"/>
      <c r="O432" s="14"/>
    </row>
    <row r="433" ht="14.25" customHeight="1" spans="14:15">
      <c r="N433" s="14"/>
      <c r="O433" s="14"/>
    </row>
    <row r="434" ht="14.25" customHeight="1" spans="14:15">
      <c r="N434" s="14"/>
      <c r="O434" s="14"/>
    </row>
    <row r="435" ht="14.25" customHeight="1" spans="14:15">
      <c r="N435" s="14"/>
      <c r="O435" s="14"/>
    </row>
    <row r="436" ht="14.25" customHeight="1" spans="14:15">
      <c r="N436" s="14"/>
      <c r="O436" s="14"/>
    </row>
    <row r="437" ht="14.25" customHeight="1" spans="14:15">
      <c r="N437" s="14"/>
      <c r="O437" s="14"/>
    </row>
    <row r="438" ht="14.25" customHeight="1" spans="14:15">
      <c r="N438" s="14"/>
      <c r="O438" s="14"/>
    </row>
    <row r="439" ht="14.25" customHeight="1" spans="14:15">
      <c r="N439" s="14"/>
      <c r="O439" s="14"/>
    </row>
    <row r="440" ht="14.25" customHeight="1" spans="14:15">
      <c r="N440" s="14"/>
      <c r="O440" s="14"/>
    </row>
    <row r="441" ht="14.25" customHeight="1" spans="14:15">
      <c r="N441" s="14"/>
      <c r="O441" s="14"/>
    </row>
    <row r="442" ht="14.25" customHeight="1" spans="14:15">
      <c r="N442" s="14"/>
      <c r="O442" s="14"/>
    </row>
    <row r="443" ht="14.25" customHeight="1" spans="14:15">
      <c r="N443" s="14"/>
      <c r="O443" s="14"/>
    </row>
    <row r="444" ht="14.25" customHeight="1" spans="14:15">
      <c r="N444" s="14"/>
      <c r="O444" s="14"/>
    </row>
    <row r="445" ht="14.25" customHeight="1" spans="14:15">
      <c r="N445" s="14"/>
      <c r="O445" s="14"/>
    </row>
    <row r="446" ht="14.25" customHeight="1" spans="14:15">
      <c r="N446" s="14"/>
      <c r="O446" s="14"/>
    </row>
    <row r="447" ht="14.25" customHeight="1" spans="14:15">
      <c r="N447" s="14"/>
      <c r="O447" s="14"/>
    </row>
    <row r="448" ht="14.25" customHeight="1" spans="14:15">
      <c r="N448" s="14"/>
      <c r="O448" s="14"/>
    </row>
    <row r="449" ht="14.25" customHeight="1" spans="14:15">
      <c r="N449" s="14"/>
      <c r="O449" s="14"/>
    </row>
    <row r="450" ht="14.25" customHeight="1" spans="14:15">
      <c r="N450" s="14"/>
      <c r="O450" s="14"/>
    </row>
    <row r="451" ht="14.25" customHeight="1" spans="14:15">
      <c r="N451" s="14"/>
      <c r="O451" s="14"/>
    </row>
    <row r="452" ht="14.25" customHeight="1" spans="14:15">
      <c r="N452" s="14"/>
      <c r="O452" s="14"/>
    </row>
    <row r="453" ht="14.25" customHeight="1" spans="14:15">
      <c r="N453" s="14"/>
      <c r="O453" s="14"/>
    </row>
    <row r="454" ht="14.25" customHeight="1" spans="14:15">
      <c r="N454" s="14"/>
      <c r="O454" s="14"/>
    </row>
    <row r="455" ht="14.25" customHeight="1" spans="14:15">
      <c r="N455" s="14"/>
      <c r="O455" s="14"/>
    </row>
    <row r="456" ht="14.25" customHeight="1" spans="14:15">
      <c r="N456" s="14"/>
      <c r="O456" s="14"/>
    </row>
    <row r="457" ht="14.25" customHeight="1" spans="14:15">
      <c r="N457" s="14"/>
      <c r="O457" s="14"/>
    </row>
    <row r="458" ht="14.25" customHeight="1" spans="14:15">
      <c r="N458" s="14"/>
      <c r="O458" s="14"/>
    </row>
    <row r="459" ht="14.25" customHeight="1" spans="14:15">
      <c r="N459" s="14"/>
      <c r="O459" s="14"/>
    </row>
    <row r="460" ht="14.25" customHeight="1" spans="14:15">
      <c r="N460" s="14"/>
      <c r="O460" s="14"/>
    </row>
    <row r="461" ht="14.25" customHeight="1" spans="14:15">
      <c r="N461" s="14"/>
      <c r="O461" s="14"/>
    </row>
    <row r="462" ht="14.25" customHeight="1" spans="14:15">
      <c r="N462" s="14"/>
      <c r="O462" s="14"/>
    </row>
    <row r="463" ht="14.25" customHeight="1" spans="14:15">
      <c r="N463" s="14"/>
      <c r="O463" s="14"/>
    </row>
    <row r="464" ht="14.25" customHeight="1" spans="14:15">
      <c r="N464" s="14"/>
      <c r="O464" s="14"/>
    </row>
    <row r="465" ht="14.25" customHeight="1" spans="14:15">
      <c r="N465" s="14"/>
      <c r="O465" s="14"/>
    </row>
    <row r="466" ht="14.25" customHeight="1" spans="14:15">
      <c r="N466" s="14"/>
      <c r="O466" s="14"/>
    </row>
    <row r="467" ht="14.25" customHeight="1" spans="14:15">
      <c r="N467" s="14"/>
      <c r="O467" s="14"/>
    </row>
    <row r="468" ht="14.25" customHeight="1" spans="14:15">
      <c r="N468" s="14"/>
      <c r="O468" s="14"/>
    </row>
    <row r="469" ht="14.25" customHeight="1" spans="14:15">
      <c r="N469" s="14"/>
      <c r="O469" s="14"/>
    </row>
    <row r="470" ht="14.25" customHeight="1" spans="14:15">
      <c r="N470" s="14"/>
      <c r="O470" s="14"/>
    </row>
    <row r="471" ht="14.25" customHeight="1" spans="14:15">
      <c r="N471" s="14"/>
      <c r="O471" s="14"/>
    </row>
    <row r="472" ht="14.25" customHeight="1" spans="14:15">
      <c r="N472" s="14"/>
      <c r="O472" s="14"/>
    </row>
    <row r="473" ht="14.25" customHeight="1" spans="14:15">
      <c r="N473" s="14"/>
      <c r="O473" s="14"/>
    </row>
    <row r="474" ht="14.25" customHeight="1" spans="14:15">
      <c r="N474" s="14"/>
      <c r="O474" s="14"/>
    </row>
    <row r="475" ht="14.25" customHeight="1" spans="14:15">
      <c r="N475" s="14"/>
      <c r="O475" s="14"/>
    </row>
    <row r="476" ht="14.25" customHeight="1" spans="14:15">
      <c r="N476" s="14"/>
      <c r="O476" s="14"/>
    </row>
    <row r="477" ht="14.25" customHeight="1" spans="14:15">
      <c r="N477" s="14"/>
      <c r="O477" s="14"/>
    </row>
    <row r="478" ht="14.25" customHeight="1" spans="14:15">
      <c r="N478" s="14"/>
      <c r="O478" s="14"/>
    </row>
    <row r="479" ht="14.25" customHeight="1" spans="14:15">
      <c r="N479" s="14"/>
      <c r="O479" s="14"/>
    </row>
    <row r="480" ht="14.25" customHeight="1" spans="14:15">
      <c r="N480" s="14"/>
      <c r="O480" s="14"/>
    </row>
    <row r="481" ht="14.25" customHeight="1" spans="14:15">
      <c r="N481" s="14"/>
      <c r="O481" s="14"/>
    </row>
    <row r="482" ht="14.25" customHeight="1" spans="14:15">
      <c r="N482" s="14"/>
      <c r="O482" s="14"/>
    </row>
    <row r="483" ht="14.25" customHeight="1" spans="14:15">
      <c r="N483" s="14"/>
      <c r="O483" s="14"/>
    </row>
    <row r="484" ht="14.25" customHeight="1" spans="14:15">
      <c r="N484" s="14"/>
      <c r="O484" s="14"/>
    </row>
    <row r="485" ht="14.25" customHeight="1" spans="14:15">
      <c r="N485" s="14"/>
      <c r="O485" s="14"/>
    </row>
    <row r="486" ht="14.25" customHeight="1" spans="14:15">
      <c r="N486" s="14"/>
      <c r="O486" s="14"/>
    </row>
    <row r="487" ht="14.25" customHeight="1" spans="14:15">
      <c r="N487" s="14"/>
      <c r="O487" s="14"/>
    </row>
    <row r="488" ht="14.25" customHeight="1" spans="14:15">
      <c r="N488" s="14"/>
      <c r="O488" s="14"/>
    </row>
    <row r="489" ht="14.25" customHeight="1" spans="14:15">
      <c r="N489" s="14"/>
      <c r="O489" s="14"/>
    </row>
    <row r="490" ht="14.25" customHeight="1" spans="14:15">
      <c r="N490" s="14"/>
      <c r="O490" s="14"/>
    </row>
    <row r="491" ht="14.25" customHeight="1" spans="14:15">
      <c r="N491" s="14"/>
      <c r="O491" s="14"/>
    </row>
    <row r="492" ht="14.25" customHeight="1" spans="14:15">
      <c r="N492" s="14"/>
      <c r="O492" s="14"/>
    </row>
    <row r="493" ht="14.25" customHeight="1" spans="14:15">
      <c r="N493" s="14"/>
      <c r="O493" s="14"/>
    </row>
    <row r="494" ht="14.25" customHeight="1" spans="14:15">
      <c r="N494" s="14"/>
      <c r="O494" s="14"/>
    </row>
    <row r="495" ht="14.25" customHeight="1" spans="14:15">
      <c r="N495" s="14"/>
      <c r="O495" s="14"/>
    </row>
    <row r="496" ht="14.25" customHeight="1" spans="14:15">
      <c r="N496" s="14"/>
      <c r="O496" s="14"/>
    </row>
    <row r="497" ht="14.25" customHeight="1" spans="14:15">
      <c r="N497" s="14"/>
      <c r="O497" s="14"/>
    </row>
    <row r="498" ht="14.25" customHeight="1" spans="14:15">
      <c r="N498" s="14"/>
      <c r="O498" s="14"/>
    </row>
    <row r="499" ht="14.25" customHeight="1" spans="14:15">
      <c r="N499" s="14"/>
      <c r="O499" s="14"/>
    </row>
    <row r="500" ht="14.25" customHeight="1" spans="14:15">
      <c r="N500" s="14"/>
      <c r="O500" s="14"/>
    </row>
    <row r="501" ht="14.25" customHeight="1" spans="14:15">
      <c r="N501" s="14"/>
      <c r="O501" s="14"/>
    </row>
    <row r="502" ht="14.25" customHeight="1" spans="14:15">
      <c r="N502" s="14"/>
      <c r="O502" s="14"/>
    </row>
    <row r="503" ht="14.25" customHeight="1" spans="14:15">
      <c r="N503" s="14"/>
      <c r="O503" s="14"/>
    </row>
    <row r="504" ht="14.25" customHeight="1" spans="14:15">
      <c r="N504" s="14"/>
      <c r="O504" s="14"/>
    </row>
    <row r="505" ht="14.25" customHeight="1" spans="14:15">
      <c r="N505" s="14"/>
      <c r="O505" s="14"/>
    </row>
    <row r="506" ht="14.25" customHeight="1" spans="14:15">
      <c r="N506" s="14"/>
      <c r="O506" s="14"/>
    </row>
    <row r="507" ht="14.25" customHeight="1" spans="14:15">
      <c r="N507" s="14"/>
      <c r="O507" s="14"/>
    </row>
    <row r="508" ht="14.25" customHeight="1" spans="14:15">
      <c r="N508" s="14"/>
      <c r="O508" s="14"/>
    </row>
    <row r="509" ht="14.25" customHeight="1" spans="14:15">
      <c r="N509" s="14"/>
      <c r="O509" s="14"/>
    </row>
    <row r="510" ht="14.25" customHeight="1" spans="14:15">
      <c r="N510" s="14"/>
      <c r="O510" s="14"/>
    </row>
    <row r="511" ht="14.25" customHeight="1" spans="14:15">
      <c r="N511" s="14"/>
      <c r="O511" s="14"/>
    </row>
    <row r="512" ht="14.25" customHeight="1" spans="14:15">
      <c r="N512" s="14"/>
      <c r="O512" s="14"/>
    </row>
    <row r="513" ht="14.25" customHeight="1" spans="14:15">
      <c r="N513" s="14"/>
      <c r="O513" s="14"/>
    </row>
    <row r="514" ht="14.25" customHeight="1" spans="14:15">
      <c r="N514" s="14"/>
      <c r="O514" s="14"/>
    </row>
    <row r="515" ht="14.25" customHeight="1" spans="14:15">
      <c r="N515" s="14"/>
      <c r="O515" s="14"/>
    </row>
    <row r="516" ht="14.25" customHeight="1" spans="14:15">
      <c r="N516" s="14"/>
      <c r="O516" s="14"/>
    </row>
    <row r="517" ht="14.25" customHeight="1" spans="14:15">
      <c r="N517" s="14"/>
      <c r="O517" s="14"/>
    </row>
    <row r="518" ht="14.25" customHeight="1" spans="14:15">
      <c r="N518" s="14"/>
      <c r="O518" s="14"/>
    </row>
    <row r="519" ht="14.25" customHeight="1" spans="14:15">
      <c r="N519" s="14"/>
      <c r="O519" s="14"/>
    </row>
    <row r="520" ht="14.25" customHeight="1" spans="14:15">
      <c r="N520" s="14"/>
      <c r="O520" s="14"/>
    </row>
    <row r="521" ht="14.25" customHeight="1" spans="14:15">
      <c r="N521" s="14"/>
      <c r="O521" s="14"/>
    </row>
    <row r="522" ht="14.25" customHeight="1" spans="14:15">
      <c r="N522" s="14"/>
      <c r="O522" s="14"/>
    </row>
    <row r="523" ht="14.25" customHeight="1" spans="14:15">
      <c r="N523" s="14"/>
      <c r="O523" s="14"/>
    </row>
    <row r="524" ht="14.25" customHeight="1" spans="14:15">
      <c r="N524" s="14"/>
      <c r="O524" s="14"/>
    </row>
    <row r="525" ht="14.25" customHeight="1" spans="14:15">
      <c r="N525" s="14"/>
      <c r="O525" s="14"/>
    </row>
    <row r="526" ht="14.25" customHeight="1" spans="14:15">
      <c r="N526" s="14"/>
      <c r="O526" s="14"/>
    </row>
    <row r="527" ht="14.25" customHeight="1" spans="14:15">
      <c r="N527" s="14"/>
      <c r="O527" s="14"/>
    </row>
    <row r="528" ht="14.25" customHeight="1" spans="14:15">
      <c r="N528" s="14"/>
      <c r="O528" s="14"/>
    </row>
    <row r="529" ht="14.25" customHeight="1" spans="14:15">
      <c r="N529" s="14"/>
      <c r="O529" s="14"/>
    </row>
    <row r="530" ht="14.25" customHeight="1" spans="14:15">
      <c r="N530" s="14"/>
      <c r="O530" s="14"/>
    </row>
    <row r="531" ht="14.25" customHeight="1" spans="14:15">
      <c r="N531" s="14"/>
      <c r="O531" s="14"/>
    </row>
    <row r="532" ht="14.25" customHeight="1" spans="14:15">
      <c r="N532" s="14"/>
      <c r="O532" s="14"/>
    </row>
    <row r="533" ht="14.25" customHeight="1" spans="14:15">
      <c r="N533" s="14"/>
      <c r="O533" s="14"/>
    </row>
    <row r="534" ht="14.25" customHeight="1" spans="14:15">
      <c r="N534" s="14"/>
      <c r="O534" s="14"/>
    </row>
    <row r="535" ht="14.25" customHeight="1" spans="14:15">
      <c r="N535" s="14"/>
      <c r="O535" s="14"/>
    </row>
    <row r="536" ht="14.25" customHeight="1" spans="14:15">
      <c r="N536" s="14"/>
      <c r="O536" s="14"/>
    </row>
    <row r="537" ht="14.25" customHeight="1" spans="14:15">
      <c r="N537" s="14"/>
      <c r="O537" s="14"/>
    </row>
    <row r="538" ht="14.25" customHeight="1" spans="14:15">
      <c r="N538" s="14"/>
      <c r="O538" s="14"/>
    </row>
    <row r="539" ht="14.25" customHeight="1" spans="14:15">
      <c r="N539" s="14"/>
      <c r="O539" s="14"/>
    </row>
    <row r="540" ht="14.25" customHeight="1" spans="14:15">
      <c r="N540" s="14"/>
      <c r="O540" s="14"/>
    </row>
    <row r="541" ht="14.25" customHeight="1" spans="14:15">
      <c r="N541" s="14"/>
      <c r="O541" s="14"/>
    </row>
    <row r="542" ht="14.25" customHeight="1" spans="14:15">
      <c r="N542" s="14"/>
      <c r="O542" s="14"/>
    </row>
    <row r="543" ht="14.25" customHeight="1" spans="14:15">
      <c r="N543" s="14"/>
      <c r="O543" s="14"/>
    </row>
    <row r="544" ht="14.25" customHeight="1" spans="14:15">
      <c r="N544" s="14"/>
      <c r="O544" s="14"/>
    </row>
    <row r="545" ht="14.25" customHeight="1" spans="14:15">
      <c r="N545" s="14"/>
      <c r="O545" s="14"/>
    </row>
    <row r="546" ht="14.25" customHeight="1" spans="14:15">
      <c r="N546" s="14"/>
      <c r="O546" s="14"/>
    </row>
    <row r="547" ht="14.25" customHeight="1" spans="14:15">
      <c r="N547" s="14"/>
      <c r="O547" s="14"/>
    </row>
    <row r="548" ht="14.25" customHeight="1" spans="14:15">
      <c r="N548" s="14"/>
      <c r="O548" s="14"/>
    </row>
    <row r="549" ht="14.25" customHeight="1" spans="14:15">
      <c r="N549" s="14"/>
      <c r="O549" s="14"/>
    </row>
    <row r="550" ht="14.25" customHeight="1" spans="14:15">
      <c r="N550" s="14"/>
      <c r="O550" s="14"/>
    </row>
    <row r="551" ht="14.25" customHeight="1" spans="14:15">
      <c r="N551" s="14"/>
      <c r="O551" s="14"/>
    </row>
    <row r="552" ht="14.25" customHeight="1" spans="14:15">
      <c r="N552" s="14"/>
      <c r="O552" s="14"/>
    </row>
    <row r="553" ht="14.25" customHeight="1" spans="14:15">
      <c r="N553" s="14"/>
      <c r="O553" s="14"/>
    </row>
    <row r="554" ht="14.25" customHeight="1" spans="14:15">
      <c r="N554" s="14"/>
      <c r="O554" s="14"/>
    </row>
    <row r="555" ht="14.25" customHeight="1" spans="14:15">
      <c r="N555" s="14"/>
      <c r="O555" s="14"/>
    </row>
    <row r="556" ht="14.25" customHeight="1" spans="14:15">
      <c r="N556" s="14"/>
      <c r="O556" s="14"/>
    </row>
    <row r="557" ht="14.25" customHeight="1" spans="14:15">
      <c r="N557" s="14"/>
      <c r="O557" s="14"/>
    </row>
    <row r="558" ht="14.25" customHeight="1" spans="14:15">
      <c r="N558" s="14"/>
      <c r="O558" s="14"/>
    </row>
    <row r="559" ht="14.25" customHeight="1" spans="14:15">
      <c r="N559" s="14"/>
      <c r="O559" s="14"/>
    </row>
    <row r="560" ht="14.25" customHeight="1" spans="14:15">
      <c r="N560" s="14"/>
      <c r="O560" s="14"/>
    </row>
    <row r="561" ht="14.25" customHeight="1" spans="14:15">
      <c r="N561" s="14"/>
      <c r="O561" s="14"/>
    </row>
    <row r="562" ht="14.25" customHeight="1" spans="14:15">
      <c r="N562" s="14"/>
      <c r="O562" s="14"/>
    </row>
    <row r="563" ht="14.25" customHeight="1" spans="14:15">
      <c r="N563" s="14"/>
      <c r="O563" s="14"/>
    </row>
    <row r="564" ht="14.25" customHeight="1" spans="14:15">
      <c r="N564" s="14"/>
      <c r="O564" s="14"/>
    </row>
    <row r="565" ht="14.25" customHeight="1" spans="14:15">
      <c r="N565" s="14"/>
      <c r="O565" s="14"/>
    </row>
    <row r="566" ht="14.25" customHeight="1" spans="14:15">
      <c r="N566" s="14"/>
      <c r="O566" s="14"/>
    </row>
    <row r="567" ht="14.25" customHeight="1" spans="14:15">
      <c r="N567" s="14"/>
      <c r="O567" s="14"/>
    </row>
    <row r="568" ht="14.25" customHeight="1" spans="14:15">
      <c r="N568" s="14"/>
      <c r="O568" s="14"/>
    </row>
    <row r="569" ht="14.25" customHeight="1" spans="14:15">
      <c r="N569" s="14"/>
      <c r="O569" s="14"/>
    </row>
    <row r="570" ht="14.25" customHeight="1" spans="14:15">
      <c r="N570" s="14"/>
      <c r="O570" s="14"/>
    </row>
    <row r="571" ht="14.25" customHeight="1" spans="14:15">
      <c r="N571" s="14"/>
      <c r="O571" s="14"/>
    </row>
    <row r="572" ht="14.25" customHeight="1" spans="14:15">
      <c r="N572" s="14"/>
      <c r="O572" s="14"/>
    </row>
    <row r="573" ht="14.25" customHeight="1" spans="14:15">
      <c r="N573" s="14"/>
      <c r="O573" s="14"/>
    </row>
    <row r="574" ht="14.25" customHeight="1" spans="14:15">
      <c r="N574" s="14"/>
      <c r="O574" s="14"/>
    </row>
    <row r="575" ht="14.25" customHeight="1" spans="14:15">
      <c r="N575" s="14"/>
      <c r="O575" s="14"/>
    </row>
    <row r="576" ht="14.25" customHeight="1" spans="14:15">
      <c r="N576" s="14"/>
      <c r="O576" s="14"/>
    </row>
    <row r="577" ht="14.25" customHeight="1" spans="14:15">
      <c r="N577" s="14"/>
      <c r="O577" s="14"/>
    </row>
    <row r="578" ht="14.25" customHeight="1" spans="14:15">
      <c r="N578" s="14"/>
      <c r="O578" s="14"/>
    </row>
    <row r="579" ht="14.25" customHeight="1" spans="14:15">
      <c r="N579" s="14"/>
      <c r="O579" s="14"/>
    </row>
    <row r="580" ht="14.25" customHeight="1" spans="14:15">
      <c r="N580" s="14"/>
      <c r="O580" s="14"/>
    </row>
    <row r="581" ht="14.25" customHeight="1" spans="14:15">
      <c r="N581" s="14"/>
      <c r="O581" s="14"/>
    </row>
    <row r="582" ht="14.25" customHeight="1" spans="14:15">
      <c r="N582" s="14"/>
      <c r="O582" s="14"/>
    </row>
    <row r="583" ht="14.25" customHeight="1" spans="14:15">
      <c r="N583" s="14"/>
      <c r="O583" s="14"/>
    </row>
    <row r="584" ht="14.25" customHeight="1" spans="14:15">
      <c r="N584" s="14"/>
      <c r="O584" s="14"/>
    </row>
    <row r="585" ht="14.25" customHeight="1" spans="14:15">
      <c r="N585" s="14"/>
      <c r="O585" s="14"/>
    </row>
    <row r="586" ht="14.25" customHeight="1" spans="14:15">
      <c r="N586" s="14"/>
      <c r="O586" s="14"/>
    </row>
    <row r="587" ht="14.25" customHeight="1" spans="14:15">
      <c r="N587" s="14"/>
      <c r="O587" s="14"/>
    </row>
    <row r="588" ht="14.25" customHeight="1" spans="14:15">
      <c r="N588" s="14"/>
      <c r="O588" s="14"/>
    </row>
    <row r="589" ht="14.25" customHeight="1" spans="14:15">
      <c r="N589" s="14"/>
      <c r="O589" s="14"/>
    </row>
    <row r="590" ht="14.25" customHeight="1" spans="14:15">
      <c r="N590" s="14"/>
      <c r="O590" s="14"/>
    </row>
    <row r="591" ht="14.25" customHeight="1" spans="14:15">
      <c r="N591" s="14"/>
      <c r="O591" s="14"/>
    </row>
    <row r="592" ht="14.25" customHeight="1" spans="14:15">
      <c r="N592" s="14"/>
      <c r="O592" s="14"/>
    </row>
    <row r="593" ht="14.25" customHeight="1" spans="14:15">
      <c r="N593" s="14"/>
      <c r="O593" s="14"/>
    </row>
    <row r="594" ht="14.25" customHeight="1" spans="14:15">
      <c r="N594" s="14"/>
      <c r="O594" s="14"/>
    </row>
    <row r="595" ht="14.25" customHeight="1" spans="14:15">
      <c r="N595" s="14"/>
      <c r="O595" s="14"/>
    </row>
    <row r="596" ht="14.25" customHeight="1" spans="14:15">
      <c r="N596" s="14"/>
      <c r="O596" s="14"/>
    </row>
    <row r="597" ht="14.25" customHeight="1" spans="14:15">
      <c r="N597" s="14"/>
      <c r="O597" s="14"/>
    </row>
    <row r="598" ht="14.25" customHeight="1" spans="14:15">
      <c r="N598" s="14"/>
      <c r="O598" s="14"/>
    </row>
    <row r="599" ht="14.25" customHeight="1" spans="14:15">
      <c r="N599" s="14"/>
      <c r="O599" s="14"/>
    </row>
    <row r="600" ht="14.25" customHeight="1" spans="14:15">
      <c r="N600" s="14"/>
      <c r="O600" s="14"/>
    </row>
    <row r="601" ht="14.25" customHeight="1" spans="14:15">
      <c r="N601" s="14"/>
      <c r="O601" s="14"/>
    </row>
    <row r="602" ht="14.25" customHeight="1" spans="14:15">
      <c r="N602" s="14"/>
      <c r="O602" s="14"/>
    </row>
    <row r="603" ht="14.25" customHeight="1" spans="14:15">
      <c r="N603" s="14"/>
      <c r="O603" s="14"/>
    </row>
    <row r="604" ht="14.25" customHeight="1" spans="14:15">
      <c r="N604" s="14"/>
      <c r="O604" s="14"/>
    </row>
    <row r="605" ht="14.25" customHeight="1" spans="14:15">
      <c r="N605" s="14"/>
      <c r="O605" s="14"/>
    </row>
    <row r="606" ht="14.25" customHeight="1" spans="14:15">
      <c r="N606" s="14"/>
      <c r="O606" s="14"/>
    </row>
    <row r="607" ht="14.25" customHeight="1" spans="14:15">
      <c r="N607" s="14"/>
      <c r="O607" s="14"/>
    </row>
    <row r="608" ht="14.25" customHeight="1" spans="14:15">
      <c r="N608" s="14"/>
      <c r="O608" s="14"/>
    </row>
    <row r="609" ht="14.25" customHeight="1" spans="14:15">
      <c r="N609" s="14"/>
      <c r="O609" s="14"/>
    </row>
    <row r="610" ht="14.25" customHeight="1" spans="14:15">
      <c r="N610" s="14"/>
      <c r="O610" s="14"/>
    </row>
    <row r="611" ht="14.25" customHeight="1" spans="14:15">
      <c r="N611" s="14"/>
      <c r="O611" s="14"/>
    </row>
    <row r="612" ht="14.25" customHeight="1" spans="14:15">
      <c r="N612" s="14"/>
      <c r="O612" s="14"/>
    </row>
    <row r="613" ht="14.25" customHeight="1" spans="14:15">
      <c r="N613" s="14"/>
      <c r="O613" s="14"/>
    </row>
    <row r="614" ht="14.25" customHeight="1" spans="14:15">
      <c r="N614" s="14"/>
      <c r="O614" s="14"/>
    </row>
    <row r="615" ht="14.25" customHeight="1" spans="14:15">
      <c r="N615" s="14"/>
      <c r="O615" s="14"/>
    </row>
    <row r="616" ht="14.25" customHeight="1" spans="14:15">
      <c r="N616" s="14"/>
      <c r="O616" s="14"/>
    </row>
    <row r="617" ht="14.25" customHeight="1" spans="14:15">
      <c r="N617" s="14"/>
      <c r="O617" s="14"/>
    </row>
    <row r="618" ht="14.25" customHeight="1" spans="14:15">
      <c r="N618" s="14"/>
      <c r="O618" s="14"/>
    </row>
    <row r="619" ht="14.25" customHeight="1" spans="14:15">
      <c r="N619" s="14"/>
      <c r="O619" s="14"/>
    </row>
    <row r="620" ht="14.25" customHeight="1" spans="14:15">
      <c r="N620" s="14"/>
      <c r="O620" s="14"/>
    </row>
    <row r="621" ht="14.25" customHeight="1" spans="14:15">
      <c r="N621" s="14"/>
      <c r="O621" s="14"/>
    </row>
    <row r="622" ht="14.25" customHeight="1" spans="14:15">
      <c r="N622" s="14"/>
      <c r="O622" s="14"/>
    </row>
    <row r="623" ht="14.25" customHeight="1" spans="14:15">
      <c r="N623" s="14"/>
      <c r="O623" s="14"/>
    </row>
    <row r="624" ht="14.25" customHeight="1" spans="14:15">
      <c r="N624" s="14"/>
      <c r="O624" s="14"/>
    </row>
    <row r="625" ht="14.25" customHeight="1" spans="14:15">
      <c r="N625" s="14"/>
      <c r="O625" s="14"/>
    </row>
    <row r="626" ht="14.25" customHeight="1" spans="14:15">
      <c r="N626" s="14"/>
      <c r="O626" s="14"/>
    </row>
    <row r="627" ht="14.25" customHeight="1" spans="14:15">
      <c r="N627" s="14"/>
      <c r="O627" s="14"/>
    </row>
    <row r="628" ht="14.25" customHeight="1" spans="14:15">
      <c r="N628" s="14"/>
      <c r="O628" s="14"/>
    </row>
    <row r="629" ht="14.25" customHeight="1" spans="14:15">
      <c r="N629" s="14"/>
      <c r="O629" s="14"/>
    </row>
    <row r="630" ht="14.25" customHeight="1" spans="14:15">
      <c r="N630" s="14"/>
      <c r="O630" s="14"/>
    </row>
    <row r="631" ht="14.25" customHeight="1" spans="14:15">
      <c r="N631" s="14"/>
      <c r="O631" s="14"/>
    </row>
    <row r="632" ht="14.25" customHeight="1" spans="14:15">
      <c r="N632" s="14"/>
      <c r="O632" s="14"/>
    </row>
    <row r="633" ht="14.25" customHeight="1" spans="14:15">
      <c r="N633" s="14"/>
      <c r="O633" s="14"/>
    </row>
    <row r="634" ht="14.25" customHeight="1" spans="14:15">
      <c r="N634" s="14"/>
      <c r="O634" s="14"/>
    </row>
    <row r="635" ht="14.25" customHeight="1" spans="14:15">
      <c r="N635" s="14"/>
      <c r="O635" s="14"/>
    </row>
    <row r="636" ht="14.25" customHeight="1" spans="14:15">
      <c r="N636" s="14"/>
      <c r="O636" s="14"/>
    </row>
    <row r="637" ht="14.25" customHeight="1" spans="14:15">
      <c r="N637" s="14"/>
      <c r="O637" s="14"/>
    </row>
    <row r="638" ht="14.25" customHeight="1" spans="14:15">
      <c r="N638" s="14"/>
      <c r="O638" s="14"/>
    </row>
    <row r="639" ht="14.25" customHeight="1" spans="14:15">
      <c r="N639" s="14"/>
      <c r="O639" s="14"/>
    </row>
    <row r="640" ht="14.25" customHeight="1" spans="14:15">
      <c r="N640" s="14"/>
      <c r="O640" s="14"/>
    </row>
    <row r="641" ht="14.25" customHeight="1" spans="14:15">
      <c r="N641" s="14"/>
      <c r="O641" s="14"/>
    </row>
    <row r="642" ht="14.25" customHeight="1" spans="14:15">
      <c r="N642" s="14"/>
      <c r="O642" s="14"/>
    </row>
    <row r="643" ht="14.25" customHeight="1" spans="14:15">
      <c r="N643" s="14"/>
      <c r="O643" s="14"/>
    </row>
    <row r="644" ht="14.25" customHeight="1" spans="14:15">
      <c r="N644" s="14"/>
      <c r="O644" s="14"/>
    </row>
    <row r="645" ht="14.25" customHeight="1" spans="14:15">
      <c r="N645" s="14"/>
      <c r="O645" s="14"/>
    </row>
    <row r="646" ht="14.25" customHeight="1" spans="14:15">
      <c r="N646" s="14"/>
      <c r="O646" s="14"/>
    </row>
    <row r="647" ht="14.25" customHeight="1" spans="14:15">
      <c r="N647" s="14"/>
      <c r="O647" s="14"/>
    </row>
    <row r="648" ht="14.25" customHeight="1" spans="14:15">
      <c r="N648" s="14"/>
      <c r="O648" s="14"/>
    </row>
    <row r="649" ht="14.25" customHeight="1" spans="14:15">
      <c r="N649" s="14"/>
      <c r="O649" s="14"/>
    </row>
    <row r="650" ht="14.25" customHeight="1" spans="14:15">
      <c r="N650" s="14"/>
      <c r="O650" s="14"/>
    </row>
    <row r="651" ht="14.25" customHeight="1" spans="14:15">
      <c r="N651" s="14"/>
      <c r="O651" s="14"/>
    </row>
    <row r="652" ht="14.25" customHeight="1" spans="14:15">
      <c r="N652" s="14"/>
      <c r="O652" s="14"/>
    </row>
    <row r="653" ht="14.25" customHeight="1" spans="14:15">
      <c r="N653" s="14"/>
      <c r="O653" s="14"/>
    </row>
    <row r="654" ht="14.25" customHeight="1" spans="14:15">
      <c r="N654" s="14"/>
      <c r="O654" s="14"/>
    </row>
    <row r="655" ht="14.25" customHeight="1" spans="14:15">
      <c r="N655" s="14"/>
      <c r="O655" s="14"/>
    </row>
    <row r="656" ht="14.25" customHeight="1" spans="14:15">
      <c r="N656" s="14"/>
      <c r="O656" s="14"/>
    </row>
    <row r="657" ht="14.25" customHeight="1" spans="14:15">
      <c r="N657" s="14"/>
      <c r="O657" s="14"/>
    </row>
    <row r="658" ht="14.25" customHeight="1" spans="14:15">
      <c r="N658" s="14"/>
      <c r="O658" s="14"/>
    </row>
    <row r="659" ht="14.25" customHeight="1" spans="14:15">
      <c r="N659" s="14"/>
      <c r="O659" s="14"/>
    </row>
    <row r="660" ht="14.25" customHeight="1" spans="14:15">
      <c r="N660" s="14"/>
      <c r="O660" s="14"/>
    </row>
    <row r="661" ht="14.25" customHeight="1" spans="14:15">
      <c r="N661" s="14"/>
      <c r="O661" s="14"/>
    </row>
    <row r="662" ht="14.25" customHeight="1" spans="14:15">
      <c r="N662" s="14"/>
      <c r="O662" s="14"/>
    </row>
    <row r="663" ht="14.25" customHeight="1" spans="14:15">
      <c r="N663" s="14"/>
      <c r="O663" s="14"/>
    </row>
    <row r="664" ht="14.25" customHeight="1" spans="14:15">
      <c r="N664" s="14"/>
      <c r="O664" s="14"/>
    </row>
    <row r="665" ht="14.25" customHeight="1" spans="14:15">
      <c r="N665" s="14"/>
      <c r="O665" s="14"/>
    </row>
    <row r="666" ht="14.25" customHeight="1" spans="14:15">
      <c r="N666" s="14"/>
      <c r="O666" s="14"/>
    </row>
    <row r="667" ht="14.25" customHeight="1" spans="14:15">
      <c r="N667" s="14"/>
      <c r="O667" s="14"/>
    </row>
    <row r="668" ht="14.25" customHeight="1" spans="14:15">
      <c r="N668" s="14"/>
      <c r="O668" s="14"/>
    </row>
    <row r="669" ht="14.25" customHeight="1" spans="14:15">
      <c r="N669" s="14"/>
      <c r="O669" s="14"/>
    </row>
    <row r="670" ht="14.25" customHeight="1" spans="14:15">
      <c r="N670" s="14"/>
      <c r="O670" s="14"/>
    </row>
    <row r="671" ht="14.25" customHeight="1" spans="14:15">
      <c r="N671" s="14"/>
      <c r="O671" s="14"/>
    </row>
    <row r="672" ht="14.25" customHeight="1" spans="14:15">
      <c r="N672" s="14"/>
      <c r="O672" s="14"/>
    </row>
    <row r="673" ht="14.25" customHeight="1" spans="14:15">
      <c r="N673" s="14"/>
      <c r="O673" s="14"/>
    </row>
    <row r="674" ht="14.25" customHeight="1" spans="14:15">
      <c r="N674" s="14"/>
      <c r="O674" s="14"/>
    </row>
    <row r="675" ht="14.25" customHeight="1" spans="14:15">
      <c r="N675" s="14"/>
      <c r="O675" s="14"/>
    </row>
    <row r="676" ht="14.25" customHeight="1" spans="14:15">
      <c r="N676" s="14"/>
      <c r="O676" s="14"/>
    </row>
    <row r="677" ht="14.25" customHeight="1" spans="14:15">
      <c r="N677" s="14"/>
      <c r="O677" s="14"/>
    </row>
    <row r="678" ht="14.25" customHeight="1" spans="14:15">
      <c r="N678" s="14"/>
      <c r="O678" s="14"/>
    </row>
    <row r="679" ht="14.25" customHeight="1" spans="14:15">
      <c r="N679" s="14"/>
      <c r="O679" s="14"/>
    </row>
    <row r="680" ht="14.25" customHeight="1" spans="14:15">
      <c r="N680" s="14"/>
      <c r="O680" s="14"/>
    </row>
    <row r="681" ht="14.25" customHeight="1" spans="14:15">
      <c r="N681" s="14"/>
      <c r="O681" s="14"/>
    </row>
    <row r="682" ht="14.25" customHeight="1" spans="14:15">
      <c r="N682" s="14"/>
      <c r="O682" s="14"/>
    </row>
    <row r="683" ht="14.25" customHeight="1" spans="14:15">
      <c r="N683" s="14"/>
      <c r="O683" s="14"/>
    </row>
    <row r="684" ht="14.25" customHeight="1" spans="14:15">
      <c r="N684" s="14"/>
      <c r="O684" s="14"/>
    </row>
    <row r="685" ht="14.25" customHeight="1" spans="14:15">
      <c r="N685" s="14"/>
      <c r="O685" s="14"/>
    </row>
    <row r="686" ht="14.25" customHeight="1" spans="14:15">
      <c r="N686" s="14"/>
      <c r="O686" s="14"/>
    </row>
    <row r="687" ht="14.25" customHeight="1" spans="14:15">
      <c r="N687" s="14"/>
      <c r="O687" s="14"/>
    </row>
    <row r="688" ht="14.25" customHeight="1" spans="14:15">
      <c r="N688" s="14"/>
      <c r="O688" s="14"/>
    </row>
    <row r="689" ht="14.25" customHeight="1" spans="14:15">
      <c r="N689" s="14"/>
      <c r="O689" s="14"/>
    </row>
    <row r="690" ht="14.25" customHeight="1" spans="14:15">
      <c r="N690" s="14"/>
      <c r="O690" s="14"/>
    </row>
    <row r="691" ht="14.25" customHeight="1" spans="14:15">
      <c r="N691" s="14"/>
      <c r="O691" s="14"/>
    </row>
    <row r="692" ht="14.25" customHeight="1" spans="14:15">
      <c r="N692" s="14"/>
      <c r="O692" s="14"/>
    </row>
    <row r="693" ht="14.25" customHeight="1" spans="14:15">
      <c r="N693" s="14"/>
      <c r="O693" s="14"/>
    </row>
    <row r="694" ht="14.25" customHeight="1" spans="14:15">
      <c r="N694" s="14"/>
      <c r="O694" s="14"/>
    </row>
    <row r="695" ht="14.25" customHeight="1" spans="14:15">
      <c r="N695" s="14"/>
      <c r="O695" s="14"/>
    </row>
    <row r="696" ht="14.25" customHeight="1" spans="14:15">
      <c r="N696" s="14"/>
      <c r="O696" s="14"/>
    </row>
    <row r="697" ht="14.25" customHeight="1" spans="14:15">
      <c r="N697" s="14"/>
      <c r="O697" s="14"/>
    </row>
    <row r="698" ht="14.25" customHeight="1" spans="14:15">
      <c r="N698" s="14"/>
      <c r="O698" s="14"/>
    </row>
    <row r="699" ht="14.25" customHeight="1" spans="14:15">
      <c r="N699" s="14"/>
      <c r="O699" s="14"/>
    </row>
    <row r="700" ht="14.25" customHeight="1" spans="14:15">
      <c r="N700" s="14"/>
      <c r="O700" s="14"/>
    </row>
    <row r="701" ht="14.25" customHeight="1" spans="14:15">
      <c r="N701" s="14"/>
      <c r="O701" s="14"/>
    </row>
    <row r="702" ht="14.25" customHeight="1" spans="14:15">
      <c r="N702" s="14"/>
      <c r="O702" s="14"/>
    </row>
    <row r="703" ht="14.25" customHeight="1" spans="14:15">
      <c r="N703" s="14"/>
      <c r="O703" s="14"/>
    </row>
    <row r="704" ht="14.25" customHeight="1" spans="14:15">
      <c r="N704" s="14"/>
      <c r="O704" s="14"/>
    </row>
    <row r="705" ht="14.25" customHeight="1" spans="14:15">
      <c r="N705" s="14"/>
      <c r="O705" s="14"/>
    </row>
    <row r="706" ht="14.25" customHeight="1" spans="14:15">
      <c r="N706" s="14"/>
      <c r="O706" s="14"/>
    </row>
    <row r="707" ht="14.25" customHeight="1" spans="14:15">
      <c r="N707" s="14"/>
      <c r="O707" s="14"/>
    </row>
    <row r="708" ht="14.25" customHeight="1" spans="14:15">
      <c r="N708" s="14"/>
      <c r="O708" s="14"/>
    </row>
    <row r="709" ht="14.25" customHeight="1" spans="14:15">
      <c r="N709" s="14"/>
      <c r="O709" s="14"/>
    </row>
    <row r="710" ht="14.25" customHeight="1" spans="14:15">
      <c r="N710" s="14"/>
      <c r="O710" s="14"/>
    </row>
    <row r="711" ht="14.25" customHeight="1" spans="14:15">
      <c r="N711" s="14"/>
      <c r="O711" s="14"/>
    </row>
    <row r="712" ht="14.25" customHeight="1" spans="14:15">
      <c r="N712" s="14"/>
      <c r="O712" s="14"/>
    </row>
    <row r="713" ht="14.25" customHeight="1" spans="14:15">
      <c r="N713" s="14"/>
      <c r="O713" s="14"/>
    </row>
    <row r="714" ht="14.25" customHeight="1" spans="14:15">
      <c r="N714" s="14"/>
      <c r="O714" s="14"/>
    </row>
    <row r="715" ht="14.25" customHeight="1" spans="14:15">
      <c r="N715" s="14"/>
      <c r="O715" s="14"/>
    </row>
    <row r="716" ht="14.25" customHeight="1" spans="14:15">
      <c r="N716" s="14"/>
      <c r="O716" s="14"/>
    </row>
    <row r="717" ht="14.25" customHeight="1" spans="14:15">
      <c r="N717" s="14"/>
      <c r="O717" s="14"/>
    </row>
    <row r="718" ht="14.25" customHeight="1" spans="14:15">
      <c r="N718" s="14"/>
      <c r="O718" s="14"/>
    </row>
    <row r="719" ht="14.25" customHeight="1" spans="14:15">
      <c r="N719" s="14"/>
      <c r="O719" s="14"/>
    </row>
    <row r="720" ht="14.25" customHeight="1" spans="14:15">
      <c r="N720" s="14"/>
      <c r="O720" s="14"/>
    </row>
    <row r="721" ht="14.25" customHeight="1" spans="14:15">
      <c r="N721" s="14"/>
      <c r="O721" s="14"/>
    </row>
    <row r="722" ht="14.25" customHeight="1" spans="14:15">
      <c r="N722" s="14"/>
      <c r="O722" s="14"/>
    </row>
    <row r="723" ht="14.25" customHeight="1" spans="14:15">
      <c r="N723" s="14"/>
      <c r="O723" s="14"/>
    </row>
    <row r="724" ht="14.25" customHeight="1" spans="14:15">
      <c r="N724" s="14"/>
      <c r="O724" s="14"/>
    </row>
    <row r="725" ht="14.25" customHeight="1" spans="14:15">
      <c r="N725" s="14"/>
      <c r="O725" s="14"/>
    </row>
    <row r="726" ht="14.25" customHeight="1" spans="14:15">
      <c r="N726" s="14"/>
      <c r="O726" s="14"/>
    </row>
    <row r="727" ht="14.25" customHeight="1" spans="14:15">
      <c r="N727" s="14"/>
      <c r="O727" s="14"/>
    </row>
    <row r="728" ht="14.25" customHeight="1" spans="14:15">
      <c r="N728" s="14"/>
      <c r="O728" s="14"/>
    </row>
    <row r="729" ht="14.25" customHeight="1" spans="14:15">
      <c r="N729" s="14"/>
      <c r="O729" s="14"/>
    </row>
    <row r="730" ht="14.25" customHeight="1" spans="14:15">
      <c r="N730" s="14"/>
      <c r="O730" s="14"/>
    </row>
    <row r="731" ht="14.25" customHeight="1" spans="14:15">
      <c r="N731" s="14"/>
      <c r="O731" s="14"/>
    </row>
    <row r="732" ht="14.25" customHeight="1" spans="14:15">
      <c r="N732" s="14"/>
      <c r="O732" s="14"/>
    </row>
    <row r="733" ht="14.25" customHeight="1" spans="14:15">
      <c r="N733" s="14"/>
      <c r="O733" s="14"/>
    </row>
    <row r="734" ht="14.25" customHeight="1" spans="14:15">
      <c r="N734" s="14"/>
      <c r="O734" s="14"/>
    </row>
    <row r="735" ht="14.25" customHeight="1" spans="14:15">
      <c r="N735" s="14"/>
      <c r="O735" s="14"/>
    </row>
    <row r="736" ht="14.25" customHeight="1" spans="14:15">
      <c r="N736" s="14"/>
      <c r="O736" s="14"/>
    </row>
    <row r="737" ht="14.25" customHeight="1" spans="14:15">
      <c r="N737" s="14"/>
      <c r="O737" s="14"/>
    </row>
    <row r="738" ht="14.25" customHeight="1" spans="14:15">
      <c r="N738" s="14"/>
      <c r="O738" s="14"/>
    </row>
    <row r="739" ht="14.25" customHeight="1" spans="14:15">
      <c r="N739" s="14"/>
      <c r="O739" s="14"/>
    </row>
    <row r="740" ht="14.25" customHeight="1" spans="14:15">
      <c r="N740" s="14"/>
      <c r="O740" s="14"/>
    </row>
    <row r="741" ht="14.25" customHeight="1" spans="14:15">
      <c r="N741" s="14"/>
      <c r="O741" s="14"/>
    </row>
    <row r="742" ht="14.25" customHeight="1" spans="14:15">
      <c r="N742" s="14"/>
      <c r="O742" s="14"/>
    </row>
    <row r="743" ht="14.25" customHeight="1" spans="14:15">
      <c r="N743" s="14"/>
      <c r="O743" s="14"/>
    </row>
    <row r="744" ht="14.25" customHeight="1" spans="14:15">
      <c r="N744" s="14"/>
      <c r="O744" s="14"/>
    </row>
    <row r="745" ht="14.25" customHeight="1" spans="14:15">
      <c r="N745" s="14"/>
      <c r="O745" s="14"/>
    </row>
    <row r="746" ht="14.25" customHeight="1" spans="14:15">
      <c r="N746" s="14"/>
      <c r="O746" s="14"/>
    </row>
    <row r="747" ht="14.25" customHeight="1" spans="14:15">
      <c r="N747" s="14"/>
      <c r="O747" s="14"/>
    </row>
    <row r="748" ht="14.25" customHeight="1" spans="14:15">
      <c r="N748" s="14"/>
      <c r="O748" s="14"/>
    </row>
    <row r="749" ht="14.25" customHeight="1" spans="14:15">
      <c r="N749" s="14"/>
      <c r="O749" s="14"/>
    </row>
    <row r="750" ht="14.25" customHeight="1" spans="14:15">
      <c r="N750" s="14"/>
      <c r="O750" s="14"/>
    </row>
    <row r="751" ht="14.25" customHeight="1" spans="14:15">
      <c r="N751" s="14"/>
      <c r="O751" s="14"/>
    </row>
    <row r="752" ht="14.25" customHeight="1" spans="14:15">
      <c r="N752" s="14"/>
      <c r="O752" s="14"/>
    </row>
    <row r="753" ht="14.25" customHeight="1" spans="14:15">
      <c r="N753" s="14"/>
      <c r="O753" s="14"/>
    </row>
    <row r="754" ht="14.25" customHeight="1" spans="14:15">
      <c r="N754" s="14"/>
      <c r="O754" s="14"/>
    </row>
    <row r="755" ht="14.25" customHeight="1" spans="14:15">
      <c r="N755" s="14"/>
      <c r="O755" s="14"/>
    </row>
    <row r="756" ht="14.25" customHeight="1" spans="14:15">
      <c r="N756" s="14"/>
      <c r="O756" s="14"/>
    </row>
    <row r="757" ht="14.25" customHeight="1" spans="14:15">
      <c r="N757" s="14"/>
      <c r="O757" s="14"/>
    </row>
    <row r="758" ht="14.25" customHeight="1" spans="14:15">
      <c r="N758" s="14"/>
      <c r="O758" s="14"/>
    </row>
    <row r="759" ht="14.25" customHeight="1" spans="14:15">
      <c r="N759" s="14"/>
      <c r="O759" s="14"/>
    </row>
    <row r="760" ht="14.25" customHeight="1" spans="14:15">
      <c r="N760" s="14"/>
      <c r="O760" s="14"/>
    </row>
    <row r="761" ht="14.25" customHeight="1" spans="14:15">
      <c r="N761" s="14"/>
      <c r="O761" s="14"/>
    </row>
    <row r="762" ht="14.25" customHeight="1" spans="14:15">
      <c r="N762" s="14"/>
      <c r="O762" s="14"/>
    </row>
    <row r="763" ht="14.25" customHeight="1" spans="14:15">
      <c r="N763" s="14"/>
      <c r="O763" s="14"/>
    </row>
    <row r="764" ht="14.25" customHeight="1" spans="14:15">
      <c r="N764" s="14"/>
      <c r="O764" s="14"/>
    </row>
    <row r="765" ht="14.25" customHeight="1" spans="14:15">
      <c r="N765" s="14"/>
      <c r="O765" s="14"/>
    </row>
    <row r="766" ht="14.25" customHeight="1" spans="14:15">
      <c r="N766" s="14"/>
      <c r="O766" s="14"/>
    </row>
    <row r="767" ht="14.25" customHeight="1" spans="14:15">
      <c r="N767" s="14"/>
      <c r="O767" s="14"/>
    </row>
    <row r="768" ht="14.25" customHeight="1" spans="14:15">
      <c r="N768" s="14"/>
      <c r="O768" s="14"/>
    </row>
    <row r="769" ht="14.25" customHeight="1" spans="14:15">
      <c r="N769" s="14"/>
      <c r="O769" s="14"/>
    </row>
    <row r="770" ht="14.25" customHeight="1" spans="14:15">
      <c r="N770" s="14"/>
      <c r="O770" s="14"/>
    </row>
    <row r="771" ht="14.25" customHeight="1" spans="14:15">
      <c r="N771" s="14"/>
      <c r="O771" s="14"/>
    </row>
    <row r="772" ht="14.25" customHeight="1" spans="14:15">
      <c r="N772" s="14"/>
      <c r="O772" s="14"/>
    </row>
    <row r="773" ht="14.25" customHeight="1" spans="14:15">
      <c r="N773" s="14"/>
      <c r="O773" s="14"/>
    </row>
    <row r="774" ht="14.25" customHeight="1" spans="14:15">
      <c r="N774" s="14"/>
      <c r="O774" s="14"/>
    </row>
    <row r="775" ht="14.25" customHeight="1" spans="14:15">
      <c r="N775" s="14"/>
      <c r="O775" s="14"/>
    </row>
    <row r="776" ht="14.25" customHeight="1" spans="14:15">
      <c r="N776" s="14"/>
      <c r="O776" s="14"/>
    </row>
    <row r="777" ht="14.25" customHeight="1" spans="14:15">
      <c r="N777" s="14"/>
      <c r="O777" s="14"/>
    </row>
    <row r="778" ht="14.25" customHeight="1" spans="14:15">
      <c r="N778" s="14"/>
      <c r="O778" s="14"/>
    </row>
    <row r="779" ht="14.25" customHeight="1" spans="14:15">
      <c r="N779" s="14"/>
      <c r="O779" s="14"/>
    </row>
    <row r="780" ht="14.25" customHeight="1" spans="14:15">
      <c r="N780" s="14"/>
      <c r="O780" s="14"/>
    </row>
    <row r="781" ht="14.25" customHeight="1" spans="14:15">
      <c r="N781" s="14"/>
      <c r="O781" s="14"/>
    </row>
    <row r="782" ht="14.25" customHeight="1" spans="14:15">
      <c r="N782" s="14"/>
      <c r="O782" s="14"/>
    </row>
    <row r="783" ht="14.25" customHeight="1" spans="14:15">
      <c r="N783" s="14"/>
      <c r="O783" s="14"/>
    </row>
    <row r="784" ht="14.25" customHeight="1" spans="14:15">
      <c r="N784" s="14"/>
      <c r="O784" s="14"/>
    </row>
    <row r="785" ht="14.25" customHeight="1" spans="14:15">
      <c r="N785" s="14"/>
      <c r="O785" s="14"/>
    </row>
    <row r="786" ht="14.25" customHeight="1" spans="14:15">
      <c r="N786" s="14"/>
      <c r="O786" s="14"/>
    </row>
    <row r="787" ht="14.25" customHeight="1" spans="14:15">
      <c r="N787" s="14"/>
      <c r="O787" s="14"/>
    </row>
    <row r="788" ht="14.25" customHeight="1" spans="14:15">
      <c r="N788" s="14"/>
      <c r="O788" s="14"/>
    </row>
    <row r="789" ht="14.25" customHeight="1" spans="14:15">
      <c r="N789" s="14"/>
      <c r="O789" s="14"/>
    </row>
    <row r="790" ht="14.25" customHeight="1" spans="14:15">
      <c r="N790" s="14"/>
      <c r="O790" s="14"/>
    </row>
    <row r="791" ht="14.25" customHeight="1" spans="14:15">
      <c r="N791" s="14"/>
      <c r="O791" s="14"/>
    </row>
    <row r="792" ht="14.25" customHeight="1" spans="14:15">
      <c r="N792" s="14"/>
      <c r="O792" s="14"/>
    </row>
    <row r="793" ht="14.25" customHeight="1" spans="14:15">
      <c r="N793" s="14"/>
      <c r="O793" s="14"/>
    </row>
    <row r="794" ht="14.25" customHeight="1" spans="14:15">
      <c r="N794" s="14"/>
      <c r="O794" s="14"/>
    </row>
    <row r="795" ht="14.25" customHeight="1" spans="14:15">
      <c r="N795" s="14"/>
      <c r="O795" s="14"/>
    </row>
    <row r="796" ht="14.25" customHeight="1" spans="14:15">
      <c r="N796" s="14"/>
      <c r="O796" s="14"/>
    </row>
    <row r="797" ht="14.25" customHeight="1" spans="14:15">
      <c r="N797" s="14"/>
      <c r="O797" s="14"/>
    </row>
    <row r="798" ht="14.25" customHeight="1" spans="14:15">
      <c r="N798" s="14"/>
      <c r="O798" s="14"/>
    </row>
    <row r="799" ht="14.25" customHeight="1" spans="14:15">
      <c r="N799" s="14"/>
      <c r="O799" s="14"/>
    </row>
    <row r="800" ht="14.25" customHeight="1" spans="14:15">
      <c r="N800" s="14"/>
      <c r="O800" s="14"/>
    </row>
    <row r="801" ht="14.25" customHeight="1" spans="14:15">
      <c r="N801" s="14"/>
      <c r="O801" s="14"/>
    </row>
    <row r="802" ht="14.25" customHeight="1" spans="14:15">
      <c r="N802" s="14"/>
      <c r="O802" s="14"/>
    </row>
    <row r="803" ht="14.25" customHeight="1" spans="14:15">
      <c r="N803" s="14"/>
      <c r="O803" s="14"/>
    </row>
    <row r="804" ht="14.25" customHeight="1" spans="14:15">
      <c r="N804" s="14"/>
      <c r="O804" s="14"/>
    </row>
    <row r="805" ht="14.25" customHeight="1" spans="14:15">
      <c r="N805" s="14"/>
      <c r="O805" s="14"/>
    </row>
    <row r="806" ht="14.25" customHeight="1" spans="14:15">
      <c r="N806" s="14"/>
      <c r="O806" s="14"/>
    </row>
    <row r="807" ht="14.25" customHeight="1" spans="14:15">
      <c r="N807" s="14"/>
      <c r="O807" s="14"/>
    </row>
    <row r="808" ht="14.25" customHeight="1" spans="14:15">
      <c r="N808" s="14"/>
      <c r="O808" s="14"/>
    </row>
    <row r="809" ht="14.25" customHeight="1" spans="14:15">
      <c r="N809" s="14"/>
      <c r="O809" s="14"/>
    </row>
    <row r="810" ht="14.25" customHeight="1" spans="14:15">
      <c r="N810" s="14"/>
      <c r="O810" s="14"/>
    </row>
    <row r="811" ht="14.25" customHeight="1" spans="14:15">
      <c r="N811" s="14"/>
      <c r="O811" s="14"/>
    </row>
    <row r="812" ht="14.25" customHeight="1" spans="14:15">
      <c r="N812" s="14"/>
      <c r="O812" s="14"/>
    </row>
    <row r="813" ht="14.25" customHeight="1" spans="14:15">
      <c r="N813" s="14"/>
      <c r="O813" s="14"/>
    </row>
    <row r="814" ht="14.25" customHeight="1" spans="14:15">
      <c r="N814" s="14"/>
      <c r="O814" s="14"/>
    </row>
    <row r="815" ht="14.25" customHeight="1" spans="14:15">
      <c r="N815" s="14"/>
      <c r="O815" s="14"/>
    </row>
    <row r="816" ht="14.25" customHeight="1" spans="14:15">
      <c r="N816" s="14"/>
      <c r="O816" s="14"/>
    </row>
    <row r="817" ht="14.25" customHeight="1" spans="14:15">
      <c r="N817" s="14"/>
      <c r="O817" s="14"/>
    </row>
    <row r="818" ht="14.25" customHeight="1" spans="14:15">
      <c r="N818" s="14"/>
      <c r="O818" s="14"/>
    </row>
    <row r="819" ht="14.25" customHeight="1" spans="14:15">
      <c r="N819" s="14"/>
      <c r="O819" s="14"/>
    </row>
    <row r="820" ht="14.25" customHeight="1" spans="14:15">
      <c r="N820" s="14"/>
      <c r="O820" s="14"/>
    </row>
    <row r="821" ht="14.25" customHeight="1" spans="14:15">
      <c r="N821" s="14"/>
      <c r="O821" s="14"/>
    </row>
    <row r="822" ht="14.25" customHeight="1" spans="14:15">
      <c r="N822" s="14"/>
      <c r="O822" s="14"/>
    </row>
    <row r="823" ht="14.25" customHeight="1" spans="14:15">
      <c r="N823" s="14"/>
      <c r="O823" s="14"/>
    </row>
    <row r="824" ht="14.25" customHeight="1" spans="14:15">
      <c r="N824" s="14"/>
      <c r="O824" s="14"/>
    </row>
    <row r="825" ht="14.25" customHeight="1" spans="14:15">
      <c r="N825" s="14"/>
      <c r="O825" s="14"/>
    </row>
    <row r="826" ht="14.25" customHeight="1" spans="14:15">
      <c r="N826" s="14"/>
      <c r="O826" s="14"/>
    </row>
    <row r="827" ht="14.25" customHeight="1" spans="14:15">
      <c r="N827" s="14"/>
      <c r="O827" s="14"/>
    </row>
    <row r="828" ht="14.25" customHeight="1" spans="14:15">
      <c r="N828" s="14"/>
      <c r="O828" s="14"/>
    </row>
    <row r="829" ht="14.25" customHeight="1" spans="14:15">
      <c r="N829" s="14"/>
      <c r="O829" s="14"/>
    </row>
    <row r="830" ht="14.25" customHeight="1" spans="14:15">
      <c r="N830" s="14"/>
      <c r="O830" s="14"/>
    </row>
    <row r="831" ht="14.25" customHeight="1" spans="14:15">
      <c r="N831" s="14"/>
      <c r="O831" s="14"/>
    </row>
    <row r="832" ht="14.25" customHeight="1" spans="14:15">
      <c r="N832" s="14"/>
      <c r="O832" s="14"/>
    </row>
    <row r="833" ht="14.25" customHeight="1" spans="14:15">
      <c r="N833" s="14"/>
      <c r="O833" s="14"/>
    </row>
    <row r="834" ht="14.25" customHeight="1" spans="14:15">
      <c r="N834" s="14"/>
      <c r="O834" s="14"/>
    </row>
    <row r="835" ht="14.25" customHeight="1" spans="14:15">
      <c r="N835" s="14"/>
      <c r="O835" s="14"/>
    </row>
    <row r="836" ht="14.25" customHeight="1" spans="14:15">
      <c r="N836" s="14"/>
      <c r="O836" s="14"/>
    </row>
    <row r="837" ht="14.25" customHeight="1" spans="14:15">
      <c r="N837" s="14"/>
      <c r="O837" s="14"/>
    </row>
    <row r="838" ht="14.25" customHeight="1" spans="14:15">
      <c r="N838" s="14"/>
      <c r="O838" s="14"/>
    </row>
    <row r="839" ht="14.25" customHeight="1" spans="14:15">
      <c r="N839" s="14"/>
      <c r="O839" s="14"/>
    </row>
    <row r="840" ht="14.25" customHeight="1" spans="14:15">
      <c r="N840" s="14"/>
      <c r="O840" s="14"/>
    </row>
    <row r="841" ht="14.25" customHeight="1" spans="14:15">
      <c r="N841" s="14"/>
      <c r="O841" s="14"/>
    </row>
    <row r="842" ht="14.25" customHeight="1" spans="14:15">
      <c r="N842" s="14"/>
      <c r="O842" s="14"/>
    </row>
    <row r="843" ht="14.25" customHeight="1" spans="14:15">
      <c r="N843" s="14"/>
      <c r="O843" s="14"/>
    </row>
    <row r="844" ht="14.25" customHeight="1" spans="14:15">
      <c r="N844" s="14"/>
      <c r="O844" s="14"/>
    </row>
    <row r="845" ht="14.25" customHeight="1" spans="14:15">
      <c r="N845" s="14"/>
      <c r="O845" s="14"/>
    </row>
    <row r="846" ht="14.25" customHeight="1" spans="14:15">
      <c r="N846" s="14"/>
      <c r="O846" s="14"/>
    </row>
    <row r="847" ht="14.25" customHeight="1" spans="14:15">
      <c r="N847" s="14"/>
      <c r="O847" s="14"/>
    </row>
    <row r="848" ht="14.25" customHeight="1" spans="14:15">
      <c r="N848" s="14"/>
      <c r="O848" s="14"/>
    </row>
    <row r="849" ht="14.25" customHeight="1" spans="14:15">
      <c r="N849" s="14"/>
      <c r="O849" s="14"/>
    </row>
    <row r="850" ht="14.25" customHeight="1" spans="14:15">
      <c r="N850" s="14"/>
      <c r="O850" s="14"/>
    </row>
    <row r="851" ht="14.25" customHeight="1" spans="14:15">
      <c r="N851" s="14"/>
      <c r="O851" s="14"/>
    </row>
    <row r="852" ht="14.25" customHeight="1" spans="14:15">
      <c r="N852" s="14"/>
      <c r="O852" s="14"/>
    </row>
    <row r="853" ht="14.25" customHeight="1" spans="14:15">
      <c r="N853" s="14"/>
      <c r="O853" s="14"/>
    </row>
    <row r="854" ht="14.25" customHeight="1" spans="14:15">
      <c r="N854" s="14"/>
      <c r="O854" s="14"/>
    </row>
    <row r="855" ht="14.25" customHeight="1" spans="14:15">
      <c r="N855" s="14"/>
      <c r="O855" s="14"/>
    </row>
    <row r="856" ht="14.25" customHeight="1" spans="14:15">
      <c r="N856" s="14"/>
      <c r="O856" s="14"/>
    </row>
    <row r="857" ht="14.25" customHeight="1" spans="14:15">
      <c r="N857" s="14"/>
      <c r="O857" s="14"/>
    </row>
    <row r="858" ht="14.25" customHeight="1" spans="14:15">
      <c r="N858" s="14"/>
      <c r="O858" s="14"/>
    </row>
    <row r="859" ht="14.25" customHeight="1" spans="14:15">
      <c r="N859" s="14"/>
      <c r="O859" s="14"/>
    </row>
    <row r="860" ht="14.25" customHeight="1" spans="14:15">
      <c r="N860" s="14"/>
      <c r="O860" s="14"/>
    </row>
    <row r="861" ht="14.25" customHeight="1" spans="14:15">
      <c r="N861" s="14"/>
      <c r="O861" s="14"/>
    </row>
    <row r="862" ht="14.25" customHeight="1" spans="14:15">
      <c r="N862" s="14"/>
      <c r="O862" s="14"/>
    </row>
    <row r="863" ht="14.25" customHeight="1" spans="14:15">
      <c r="N863" s="14"/>
      <c r="O863" s="14"/>
    </row>
    <row r="864" ht="14.25" customHeight="1" spans="14:15">
      <c r="N864" s="14"/>
      <c r="O864" s="14"/>
    </row>
    <row r="865" ht="14.25" customHeight="1" spans="14:15">
      <c r="N865" s="14"/>
      <c r="O865" s="14"/>
    </row>
    <row r="866" ht="14.25" customHeight="1" spans="14:15">
      <c r="N866" s="14"/>
      <c r="O866" s="14"/>
    </row>
    <row r="867" ht="14.25" customHeight="1" spans="14:15">
      <c r="N867" s="14"/>
      <c r="O867" s="14"/>
    </row>
    <row r="868" ht="14.25" customHeight="1" spans="14:15">
      <c r="N868" s="14"/>
      <c r="O868" s="14"/>
    </row>
    <row r="869" ht="14.25" customHeight="1" spans="14:15">
      <c r="N869" s="14"/>
      <c r="O869" s="14"/>
    </row>
    <row r="870" ht="14.25" customHeight="1" spans="14:15">
      <c r="N870" s="14"/>
      <c r="O870" s="14"/>
    </row>
    <row r="871" ht="14.25" customHeight="1" spans="14:15">
      <c r="N871" s="14"/>
      <c r="O871" s="14"/>
    </row>
    <row r="872" ht="14.25" customHeight="1" spans="14:15">
      <c r="N872" s="14"/>
      <c r="O872" s="14"/>
    </row>
    <row r="873" ht="14.25" customHeight="1" spans="14:15">
      <c r="N873" s="14"/>
      <c r="O873" s="14"/>
    </row>
    <row r="874" ht="14.25" customHeight="1" spans="14:15">
      <c r="N874" s="14"/>
      <c r="O874" s="14"/>
    </row>
    <row r="875" ht="14.25" customHeight="1" spans="14:15">
      <c r="N875" s="14"/>
      <c r="O875" s="14"/>
    </row>
    <row r="876" ht="14.25" customHeight="1" spans="14:15">
      <c r="N876" s="14"/>
      <c r="O876" s="14"/>
    </row>
    <row r="877" ht="14.25" customHeight="1" spans="14:15">
      <c r="N877" s="14"/>
      <c r="O877" s="14"/>
    </row>
    <row r="878" ht="14.25" customHeight="1" spans="14:15">
      <c r="N878" s="14"/>
      <c r="O878" s="14"/>
    </row>
    <row r="879" ht="14.25" customHeight="1" spans="14:15">
      <c r="N879" s="14"/>
      <c r="O879" s="14"/>
    </row>
    <row r="880" ht="14.25" customHeight="1" spans="14:15">
      <c r="N880" s="14"/>
      <c r="O880" s="14"/>
    </row>
    <row r="881" ht="14.25" customHeight="1" spans="14:15">
      <c r="N881" s="14"/>
      <c r="O881" s="14"/>
    </row>
    <row r="882" ht="14.25" customHeight="1" spans="14:15">
      <c r="N882" s="14"/>
      <c r="O882" s="14"/>
    </row>
    <row r="883" ht="14.25" customHeight="1" spans="14:15">
      <c r="N883" s="14"/>
      <c r="O883" s="14"/>
    </row>
    <row r="884" ht="14.25" customHeight="1" spans="14:15">
      <c r="N884" s="14"/>
      <c r="O884" s="14"/>
    </row>
    <row r="885" ht="14.25" customHeight="1" spans="14:15">
      <c r="N885" s="14"/>
      <c r="O885" s="14"/>
    </row>
    <row r="886" ht="14.25" customHeight="1" spans="14:15">
      <c r="N886" s="14"/>
      <c r="O886" s="14"/>
    </row>
    <row r="887" ht="14.25" customHeight="1" spans="14:15">
      <c r="N887" s="14"/>
      <c r="O887" s="14"/>
    </row>
    <row r="888" ht="14.25" customHeight="1" spans="14:15">
      <c r="N888" s="14"/>
      <c r="O888" s="14"/>
    </row>
    <row r="889" ht="14.25" customHeight="1" spans="14:15">
      <c r="N889" s="14"/>
      <c r="O889" s="14"/>
    </row>
    <row r="890" ht="14.25" customHeight="1" spans="14:15">
      <c r="N890" s="14"/>
      <c r="O890" s="14"/>
    </row>
    <row r="891" ht="14.25" customHeight="1" spans="14:15">
      <c r="N891" s="14"/>
      <c r="O891" s="14"/>
    </row>
    <row r="892" ht="14.25" customHeight="1" spans="14:15">
      <c r="N892" s="14"/>
      <c r="O892" s="14"/>
    </row>
    <row r="893" ht="14.25" customHeight="1" spans="14:15">
      <c r="N893" s="14"/>
      <c r="O893" s="14"/>
    </row>
    <row r="894" ht="14.25" customHeight="1" spans="14:15">
      <c r="N894" s="14"/>
      <c r="O894" s="14"/>
    </row>
    <row r="895" ht="14.25" customHeight="1" spans="14:15">
      <c r="N895" s="14"/>
      <c r="O895" s="14"/>
    </row>
    <row r="896" ht="14.25" customHeight="1" spans="14:15">
      <c r="N896" s="14"/>
      <c r="O896" s="14"/>
    </row>
    <row r="897" ht="14.25" customHeight="1" spans="14:15">
      <c r="N897" s="14"/>
      <c r="O897" s="14"/>
    </row>
    <row r="898" ht="14.25" customHeight="1" spans="14:15">
      <c r="N898" s="14"/>
      <c r="O898" s="14"/>
    </row>
    <row r="899" ht="14.25" customHeight="1" spans="14:15">
      <c r="N899" s="14"/>
      <c r="O899" s="14"/>
    </row>
    <row r="900" ht="14.25" customHeight="1" spans="14:15">
      <c r="N900" s="14"/>
      <c r="O900" s="14"/>
    </row>
    <row r="901" ht="14.25" customHeight="1" spans="14:15">
      <c r="N901" s="14"/>
      <c r="O901" s="14"/>
    </row>
    <row r="902" ht="14.25" customHeight="1" spans="14:15">
      <c r="N902" s="14"/>
      <c r="O902" s="14"/>
    </row>
    <row r="903" ht="14.25" customHeight="1" spans="14:15">
      <c r="N903" s="14"/>
      <c r="O903" s="14"/>
    </row>
    <row r="904" ht="14.25" customHeight="1" spans="14:15">
      <c r="N904" s="14"/>
      <c r="O904" s="14"/>
    </row>
    <row r="905" ht="14.25" customHeight="1" spans="14:15">
      <c r="N905" s="14"/>
      <c r="O905" s="14"/>
    </row>
    <row r="906" ht="14.25" customHeight="1" spans="14:15">
      <c r="N906" s="14"/>
      <c r="O906" s="14"/>
    </row>
    <row r="907" ht="14.25" customHeight="1" spans="14:15">
      <c r="N907" s="14"/>
      <c r="O907" s="14"/>
    </row>
    <row r="908" ht="14.25" customHeight="1" spans="14:15">
      <c r="N908" s="14"/>
      <c r="O908" s="14"/>
    </row>
    <row r="909" ht="14.25" customHeight="1" spans="14:15">
      <c r="N909" s="14"/>
      <c r="O909" s="14"/>
    </row>
    <row r="910" ht="14.25" customHeight="1" spans="14:15">
      <c r="N910" s="14"/>
      <c r="O910" s="14"/>
    </row>
    <row r="911" ht="14.25" customHeight="1" spans="14:15">
      <c r="N911" s="14"/>
      <c r="O911" s="14"/>
    </row>
    <row r="912" ht="14.25" customHeight="1" spans="14:15">
      <c r="N912" s="14"/>
      <c r="O912" s="14"/>
    </row>
    <row r="913" ht="14.25" customHeight="1" spans="14:15">
      <c r="N913" s="14"/>
      <c r="O913" s="14"/>
    </row>
    <row r="914" ht="14.25" customHeight="1" spans="14:15">
      <c r="N914" s="14"/>
      <c r="O914" s="14"/>
    </row>
    <row r="915" ht="14.25" customHeight="1" spans="14:15">
      <c r="N915" s="14"/>
      <c r="O915" s="14"/>
    </row>
    <row r="916" ht="14.25" customHeight="1" spans="14:15">
      <c r="N916" s="14"/>
      <c r="O916" s="14"/>
    </row>
    <row r="917" ht="14.25" customHeight="1" spans="14:15">
      <c r="N917" s="14"/>
      <c r="O917" s="14"/>
    </row>
    <row r="918" ht="14.25" customHeight="1" spans="14:15">
      <c r="N918" s="14"/>
      <c r="O918" s="14"/>
    </row>
    <row r="919" ht="14.25" customHeight="1" spans="14:15">
      <c r="N919" s="14"/>
      <c r="O919" s="14"/>
    </row>
    <row r="920" ht="14.25" customHeight="1" spans="14:15">
      <c r="N920" s="14"/>
      <c r="O920" s="14"/>
    </row>
    <row r="921" ht="14.25" customHeight="1" spans="14:15">
      <c r="N921" s="14"/>
      <c r="O921" s="14"/>
    </row>
    <row r="922" ht="14.25" customHeight="1" spans="14:15">
      <c r="N922" s="14"/>
      <c r="O922" s="14"/>
    </row>
    <row r="923" ht="14.25" customHeight="1" spans="14:15">
      <c r="N923" s="14"/>
      <c r="O923" s="14"/>
    </row>
    <row r="924" ht="14.25" customHeight="1" spans="14:15">
      <c r="N924" s="14"/>
      <c r="O924" s="14"/>
    </row>
    <row r="925" ht="14.25" customHeight="1" spans="14:15">
      <c r="N925" s="14"/>
      <c r="O925" s="14"/>
    </row>
    <row r="926" ht="14.25" customHeight="1" spans="14:15">
      <c r="N926" s="14"/>
      <c r="O926" s="14"/>
    </row>
    <row r="927" ht="14.25" customHeight="1" spans="14:15">
      <c r="N927" s="14"/>
      <c r="O927" s="14"/>
    </row>
    <row r="928" ht="14.25" customHeight="1" spans="14:15">
      <c r="N928" s="14"/>
      <c r="O928" s="14"/>
    </row>
    <row r="929" ht="14.25" customHeight="1" spans="14:15">
      <c r="N929" s="14"/>
      <c r="O929" s="14"/>
    </row>
    <row r="930" ht="14.25" customHeight="1" spans="14:15">
      <c r="N930" s="14"/>
      <c r="O930" s="14"/>
    </row>
    <row r="931" ht="14.25" customHeight="1" spans="14:15">
      <c r="N931" s="14"/>
      <c r="O931" s="14"/>
    </row>
    <row r="932" ht="14.25" customHeight="1" spans="14:15">
      <c r="N932" s="14"/>
      <c r="O932" s="14"/>
    </row>
    <row r="933" ht="14.25" customHeight="1" spans="14:15">
      <c r="N933" s="14"/>
      <c r="O933" s="14"/>
    </row>
    <row r="934" ht="14.25" customHeight="1" spans="14:15">
      <c r="N934" s="14"/>
      <c r="O934" s="14"/>
    </row>
    <row r="935" ht="14.25" customHeight="1" spans="14:15">
      <c r="N935" s="14"/>
      <c r="O935" s="14"/>
    </row>
    <row r="936" ht="14.25" customHeight="1" spans="14:15">
      <c r="N936" s="14"/>
      <c r="O936" s="14"/>
    </row>
    <row r="937" ht="14.25" customHeight="1" spans="14:15">
      <c r="N937" s="14"/>
      <c r="O937" s="14"/>
    </row>
    <row r="938" ht="14.25" customHeight="1" spans="14:15">
      <c r="N938" s="14"/>
      <c r="O938" s="14"/>
    </row>
    <row r="939" ht="14.25" customHeight="1" spans="14:15">
      <c r="N939" s="14"/>
      <c r="O939" s="14"/>
    </row>
    <row r="940" ht="14.25" customHeight="1" spans="14:15">
      <c r="N940" s="14"/>
      <c r="O940" s="14"/>
    </row>
    <row r="941" ht="14.25" customHeight="1" spans="14:15">
      <c r="N941" s="14"/>
      <c r="O941" s="14"/>
    </row>
    <row r="942" ht="14.25" customHeight="1" spans="14:15">
      <c r="N942" s="14"/>
      <c r="O942" s="14"/>
    </row>
    <row r="943" ht="14.25" customHeight="1" spans="14:15">
      <c r="N943" s="14"/>
      <c r="O943" s="14"/>
    </row>
    <row r="944" ht="14.25" customHeight="1" spans="14:15">
      <c r="N944" s="14"/>
      <c r="O944" s="14"/>
    </row>
    <row r="945" ht="14.25" customHeight="1" spans="14:15">
      <c r="N945" s="14"/>
      <c r="O945" s="14"/>
    </row>
    <row r="946" ht="14.25" customHeight="1" spans="14:15">
      <c r="N946" s="14"/>
      <c r="O946" s="14"/>
    </row>
    <row r="947" ht="14.25" customHeight="1" spans="14:15">
      <c r="N947" s="14"/>
      <c r="O947" s="14"/>
    </row>
    <row r="948" ht="14.25" customHeight="1" spans="14:15">
      <c r="N948" s="14"/>
      <c r="O948" s="14"/>
    </row>
    <row r="949" ht="14.25" customHeight="1" spans="14:15">
      <c r="N949" s="14"/>
      <c r="O949" s="14"/>
    </row>
    <row r="950" ht="14.25" customHeight="1" spans="14:15">
      <c r="N950" s="14"/>
      <c r="O950" s="14"/>
    </row>
    <row r="951" ht="14.25" customHeight="1" spans="14:15">
      <c r="N951" s="14"/>
      <c r="O951" s="14"/>
    </row>
    <row r="952" ht="14.25" customHeight="1" spans="14:15">
      <c r="N952" s="14"/>
      <c r="O952" s="14"/>
    </row>
    <row r="953" ht="14.25" customHeight="1" spans="14:15">
      <c r="N953" s="14"/>
      <c r="O953" s="14"/>
    </row>
    <row r="954" ht="14.25" customHeight="1" spans="14:15">
      <c r="N954" s="14"/>
      <c r="O954" s="14"/>
    </row>
    <row r="955" ht="14.25" customHeight="1" spans="14:15">
      <c r="N955" s="14"/>
      <c r="O955" s="14"/>
    </row>
    <row r="956" ht="14.25" customHeight="1" spans="14:15">
      <c r="N956" s="14"/>
      <c r="O956" s="14"/>
    </row>
    <row r="957" ht="14.25" customHeight="1" spans="14:15">
      <c r="N957" s="14"/>
      <c r="O957" s="14"/>
    </row>
    <row r="958" ht="14.25" customHeight="1" spans="14:15">
      <c r="N958" s="14"/>
      <c r="O958" s="14"/>
    </row>
    <row r="959" ht="14.25" customHeight="1" spans="14:15">
      <c r="N959" s="14"/>
      <c r="O959" s="14"/>
    </row>
    <row r="960" ht="14.25" customHeight="1" spans="14:15">
      <c r="N960" s="14"/>
      <c r="O960" s="14"/>
    </row>
    <row r="961" ht="14.25" customHeight="1" spans="14:15">
      <c r="N961" s="14"/>
      <c r="O961" s="14"/>
    </row>
    <row r="962" ht="14.25" customHeight="1" spans="14:15">
      <c r="N962" s="14"/>
      <c r="O962" s="14"/>
    </row>
    <row r="963" ht="14.25" customHeight="1" spans="14:15">
      <c r="N963" s="14"/>
      <c r="O963" s="14"/>
    </row>
    <row r="964" ht="14.25" customHeight="1" spans="14:15">
      <c r="N964" s="14"/>
      <c r="O964" s="14"/>
    </row>
    <row r="965" ht="14.25" customHeight="1" spans="14:15">
      <c r="N965" s="14"/>
      <c r="O965" s="14"/>
    </row>
    <row r="966" ht="14.25" customHeight="1" spans="14:15">
      <c r="N966" s="14"/>
      <c r="O966" s="14"/>
    </row>
    <row r="967" ht="14.25" customHeight="1" spans="14:15">
      <c r="N967" s="14"/>
      <c r="O967" s="14"/>
    </row>
    <row r="968" ht="14.25" customHeight="1" spans="14:15">
      <c r="N968" s="14"/>
      <c r="O968" s="14"/>
    </row>
    <row r="969" ht="14.25" customHeight="1" spans="14:15">
      <c r="N969" s="14"/>
      <c r="O969" s="14"/>
    </row>
    <row r="970" ht="14.25" customHeight="1" spans="14:15">
      <c r="N970" s="14"/>
      <c r="O970" s="14"/>
    </row>
    <row r="971" ht="14.25" customHeight="1" spans="14:15">
      <c r="N971" s="14"/>
      <c r="O971" s="14"/>
    </row>
    <row r="972" ht="14.25" customHeight="1" spans="14:15">
      <c r="N972" s="14"/>
      <c r="O972" s="14"/>
    </row>
    <row r="973" ht="14.25" customHeight="1" spans="14:15">
      <c r="N973" s="14"/>
      <c r="O973" s="14"/>
    </row>
    <row r="974" ht="14.25" customHeight="1" spans="14:15">
      <c r="N974" s="14"/>
      <c r="O974" s="14"/>
    </row>
    <row r="975" ht="14.25" customHeight="1" spans="14:15">
      <c r="N975" s="14"/>
      <c r="O975" s="14"/>
    </row>
    <row r="976" ht="14.25" customHeight="1" spans="14:15">
      <c r="N976" s="14"/>
      <c r="O976" s="14"/>
    </row>
    <row r="977" ht="14.25" customHeight="1" spans="14:15">
      <c r="N977" s="14"/>
      <c r="O977" s="14"/>
    </row>
    <row r="978" ht="14.25" customHeight="1" spans="14:15">
      <c r="N978" s="14"/>
      <c r="O978" s="14"/>
    </row>
    <row r="979" ht="14.25" customHeight="1" spans="14:15">
      <c r="N979" s="14"/>
      <c r="O979" s="14"/>
    </row>
    <row r="980" ht="14.25" customHeight="1" spans="14:15">
      <c r="N980" s="14"/>
      <c r="O980" s="14"/>
    </row>
    <row r="981" ht="14.25" customHeight="1" spans="14:15">
      <c r="N981" s="14"/>
      <c r="O981" s="14"/>
    </row>
    <row r="982" ht="14.25" customHeight="1" spans="14:15">
      <c r="N982" s="14"/>
      <c r="O982" s="14"/>
    </row>
    <row r="983" ht="14.25" customHeight="1" spans="14:15">
      <c r="N983" s="14"/>
      <c r="O983" s="14"/>
    </row>
    <row r="984" ht="14.25" customHeight="1" spans="14:15">
      <c r="N984" s="14"/>
      <c r="O984" s="14"/>
    </row>
    <row r="985" ht="14.25" customHeight="1" spans="14:15">
      <c r="N985" s="14"/>
      <c r="O985" s="14"/>
    </row>
    <row r="986" ht="14.25" customHeight="1" spans="14:15">
      <c r="N986" s="14"/>
      <c r="O986" s="14"/>
    </row>
    <row r="987" ht="14.25" customHeight="1" spans="14:15">
      <c r="N987" s="14"/>
      <c r="O987" s="14"/>
    </row>
    <row r="988" ht="14.25" customHeight="1" spans="14:15">
      <c r="N988" s="14"/>
      <c r="O988" s="14"/>
    </row>
    <row r="989" ht="14.25" customHeight="1" spans="14:15">
      <c r="N989" s="14"/>
      <c r="O989" s="14"/>
    </row>
    <row r="990" ht="14.25" customHeight="1" spans="14:15">
      <c r="N990" s="14"/>
      <c r="O990" s="14"/>
    </row>
    <row r="991" ht="14.25" customHeight="1" spans="14:15">
      <c r="N991" s="14"/>
      <c r="O991" s="14"/>
    </row>
    <row r="992" ht="14.25" customHeight="1" spans="14:15">
      <c r="N992" s="14"/>
      <c r="O992" s="14"/>
    </row>
    <row r="993" ht="14.25" customHeight="1" spans="14:15">
      <c r="N993" s="14"/>
      <c r="O993" s="14"/>
    </row>
    <row r="994" ht="14.25" customHeight="1" spans="14:15">
      <c r="N994" s="14"/>
      <c r="O994" s="14"/>
    </row>
    <row r="995" ht="14.25" customHeight="1" spans="14:15">
      <c r="N995" s="14"/>
      <c r="O995" s="14"/>
    </row>
    <row r="996" ht="14.25" customHeight="1" spans="14:15">
      <c r="N996" s="14"/>
      <c r="O996" s="14"/>
    </row>
    <row r="997" ht="14.25" customHeight="1" spans="14:15">
      <c r="N997" s="14"/>
      <c r="O997" s="14"/>
    </row>
    <row r="998" ht="14.25" customHeight="1" spans="14:15">
      <c r="N998" s="14"/>
      <c r="O998" s="14"/>
    </row>
    <row r="999" ht="14.25" customHeight="1" spans="14:15">
      <c r="N999" s="14"/>
      <c r="O999" s="14"/>
    </row>
    <row r="1000" ht="14.25" customHeight="1" spans="14:15">
      <c r="N1000" s="14"/>
      <c r="O1000" s="14"/>
    </row>
  </sheetData>
  <pageMargins left="0.699305555555556" right="0.699305555555556" top="0.75" bottom="0.75" header="0" footer="0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Simulation Queue</vt:lpstr>
      <vt:lpstr>Data Sources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</dc:creator>
  <cp:lastModifiedBy>Hamma</cp:lastModifiedBy>
  <dcterms:created xsi:type="dcterms:W3CDTF">2020-04-18T18:39:00Z</dcterms:created>
  <dcterms:modified xsi:type="dcterms:W3CDTF">2021-04-30T17:16:05Z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1033-10.2.0.7546</vt:lpwstr>
  </property>
</Properties>
</file>