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32595" yWindow="3855" windowWidth="23040" windowHeight="8625"/>
  </bookViews>
  <sheets>
    <sheet name="Sheet1" sheetId="1" r:id="rId1"/>
    <sheet name="Sheet2" sheetId="2" r:id="rId2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B14" i="2"/>
  <c r="B15" i="2"/>
  <c r="B16" i="2"/>
  <c r="B17" i="2"/>
  <c r="B18" i="2"/>
  <c r="B19" i="2"/>
  <c r="B20" i="2"/>
  <c r="B21" i="2"/>
  <c r="B22" i="2"/>
  <c r="D5" i="1"/>
  <c r="B23" i="2"/>
  <c r="G4" i="1"/>
  <c r="D6" i="1"/>
  <c r="B24" i="2"/>
  <c r="G5" i="1"/>
  <c r="D7" i="1"/>
  <c r="B25" i="2"/>
  <c r="G6" i="1"/>
  <c r="D8" i="1"/>
  <c r="G7" i="1"/>
  <c r="F4" i="1"/>
  <c r="F5" i="1"/>
  <c r="F6" i="1"/>
  <c r="F7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F3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4" i="1"/>
  <c r="E5" i="1"/>
  <c r="E6" i="1"/>
  <c r="E3" i="1"/>
  <c r="G3" i="1"/>
</calcChain>
</file>

<file path=xl/sharedStrings.xml><?xml version="1.0" encoding="utf-8"?>
<sst xmlns="http://schemas.openxmlformats.org/spreadsheetml/2006/main" count="170" uniqueCount="116">
  <si>
    <t>House Address</t>
  </si>
  <si>
    <t>House Plan</t>
  </si>
  <si>
    <t>Contract Date</t>
  </si>
  <si>
    <t>Mount Everest</t>
  </si>
  <si>
    <t>Pikes Peak</t>
  </si>
  <si>
    <t>Tetons</t>
  </si>
  <si>
    <t>Cheyenne Mountain</t>
  </si>
  <si>
    <t>2460 Picadily Lane</t>
  </si>
  <si>
    <t>Mount Herman</t>
  </si>
  <si>
    <t>1975 Coyote Run</t>
  </si>
  <si>
    <t>Mount Huron</t>
  </si>
  <si>
    <t>2455 Wolfpack Terrace</t>
  </si>
  <si>
    <t>2005 Coyote Run</t>
  </si>
  <si>
    <t>2475 Wolfpack Terrace</t>
  </si>
  <si>
    <t>2445 Snowtop Road</t>
  </si>
  <si>
    <t>2222 Heavenly Road</t>
  </si>
  <si>
    <t>1965 Coyote Run</t>
  </si>
  <si>
    <t>4545 Viking Place</t>
  </si>
  <si>
    <t>2495 Wolfpack Terrace</t>
  </si>
  <si>
    <t>2595 Snowtop Road</t>
  </si>
  <si>
    <t>2795 Picadily Lane</t>
  </si>
  <si>
    <t>7777 Heavenly Road</t>
  </si>
  <si>
    <t>7747 Heavenly Road</t>
  </si>
  <si>
    <t>1945 Coyote Run</t>
  </si>
  <si>
    <t>7787 Heavenly Road</t>
  </si>
  <si>
    <t>2395 Snowtop Road</t>
  </si>
  <si>
    <t>3005 Wolfpack Terrace</t>
  </si>
  <si>
    <t>2385 Snowtop Road</t>
  </si>
  <si>
    <t>2234 Heavenly Road</t>
  </si>
  <si>
    <t>1825 Coyote Run</t>
  </si>
  <si>
    <t>4575 Viking Place</t>
  </si>
  <si>
    <t>2405 Wolfpack Terrace</t>
  </si>
  <si>
    <t>7748 Heavenly Road</t>
  </si>
  <si>
    <t>1946 Coyote Run</t>
  </si>
  <si>
    <t>7788 Heavenly Road</t>
  </si>
  <si>
    <t>2396 Snowtop Road</t>
  </si>
  <si>
    <t>3006 Wolfpack Terrace</t>
  </si>
  <si>
    <t>2386 Snowtop Road</t>
  </si>
  <si>
    <t>2235 Heavenly Road</t>
  </si>
  <si>
    <t>1826 Coyote Run</t>
  </si>
  <si>
    <t>4576 Viking Place</t>
  </si>
  <si>
    <t>2406 Wolfpack Terrace</t>
  </si>
  <si>
    <t>7749 Heavenly Road</t>
  </si>
  <si>
    <t>1947 Coyote Run</t>
  </si>
  <si>
    <t>7789 Heavenly Road</t>
  </si>
  <si>
    <t>2397 Snowtop Road</t>
  </si>
  <si>
    <t>3007 Wolfpack Terrace</t>
  </si>
  <si>
    <t>2387 Snowtop Road</t>
  </si>
  <si>
    <t>2236 Heavenly Road</t>
  </si>
  <si>
    <t>1827 Coyote Run</t>
  </si>
  <si>
    <t>4577 Viking Place</t>
  </si>
  <si>
    <t>2407 Wolfpack Terrace</t>
  </si>
  <si>
    <t>Plan</t>
  </si>
  <si>
    <t>Build Time (Days)</t>
  </si>
  <si>
    <t>New Years Day</t>
  </si>
  <si>
    <t>Memorial Day</t>
  </si>
  <si>
    <t>Independence Day</t>
  </si>
  <si>
    <t>Labor Day</t>
  </si>
  <si>
    <t>Thanksgiving</t>
  </si>
  <si>
    <t>Christmas</t>
  </si>
  <si>
    <t>Name</t>
  </si>
  <si>
    <t>Ambrose,  Amber</t>
  </si>
  <si>
    <t>Klinger, Max</t>
  </si>
  <si>
    <t>Lemon,  Otto</t>
  </si>
  <si>
    <t>Davis,  Nanette</t>
  </si>
  <si>
    <t>Harrison,  Hank</t>
  </si>
  <si>
    <t>Thompson,  Brett</t>
  </si>
  <si>
    <t>Hansen, Dave</t>
  </si>
  <si>
    <t>Rodriques,  Sylvia</t>
  </si>
  <si>
    <t>Davidson,  Willie</t>
  </si>
  <si>
    <t>Billups,  Chauncey</t>
  </si>
  <si>
    <t>Garcia,  Jose</t>
  </si>
  <si>
    <t>Hill,  Angela</t>
  </si>
  <si>
    <t>Pace,  Quinton</t>
  </si>
  <si>
    <t>Silverman, William</t>
  </si>
  <si>
    <t>Ward, Adam</t>
  </si>
  <si>
    <t>Duck,  Donald</t>
  </si>
  <si>
    <t>Unger,  Felix</t>
  </si>
  <si>
    <t>Bailey,  Susan</t>
  </si>
  <si>
    <t>Johnson,  Janet</t>
  </si>
  <si>
    <t>Farckle,  Dixon</t>
  </si>
  <si>
    <t>Brewer,  Millie</t>
  </si>
  <si>
    <t>Caldwell,  Jill</t>
  </si>
  <si>
    <t>Woodson,  Kathy</t>
  </si>
  <si>
    <t>Keaton,  Michael</t>
  </si>
  <si>
    <t>Simpson,  Alex</t>
  </si>
  <si>
    <t>Johanson, Bill</t>
  </si>
  <si>
    <t>Hinson,  Nicole</t>
  </si>
  <si>
    <t>Greenspan,  Alan</t>
  </si>
  <si>
    <t>Parton,  Donald</t>
  </si>
  <si>
    <t>Singleton,  Hal</t>
  </si>
  <si>
    <t>Gibson,  Mel</t>
  </si>
  <si>
    <t>Allen, Woody</t>
  </si>
  <si>
    <t>Potter,  Harry</t>
  </si>
  <si>
    <t>Barker,  Brian</t>
  </si>
  <si>
    <t>Hyde,  Tanner</t>
  </si>
  <si>
    <t>Campbell,  Glen</t>
  </si>
  <si>
    <t>Miller,  Michelle</t>
  </si>
  <si>
    <t>Zelker, Diane</t>
  </si>
  <si>
    <t>Jager, Joe</t>
  </si>
  <si>
    <t>Anderson,  Pete</t>
  </si>
  <si>
    <t>Love, Michael</t>
  </si>
  <si>
    <t>Packer,  Bailey</t>
  </si>
  <si>
    <t>Turner, John</t>
  </si>
  <si>
    <t>Dorsey,  Brad</t>
  </si>
  <si>
    <t>Brown,  Joanne</t>
  </si>
  <si>
    <t>Coster,  Kevin</t>
  </si>
  <si>
    <t>Snow,  Olaf</t>
  </si>
  <si>
    <t>1707 Picadily Lane</t>
  </si>
  <si>
    <t>1707 Coyote Run</t>
  </si>
  <si>
    <t>1707 Snowtop Road</t>
  </si>
  <si>
    <t>My birthday</t>
  </si>
  <si>
    <t>Build Time</t>
  </si>
  <si>
    <t>Normal work schedule</t>
  </si>
  <si>
    <t>If Saturdays</t>
  </si>
  <si>
    <t>If Saturdays and 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</si>
</sst>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left"/>
    </xf>
    <xf numFmtId="8" fontId="0" fillId="0" borderId="0" xfId="0" applyNumberForma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4" fontId="0" fillId="0" borderId="0" xfId="0" applyNumberFormat="1"/>
    <xf numFmtId="164" fontId="0" fillId="0" borderId="0" xfId="2" applyNumberFormat="1" applyFont="1"/>
    <xf numFmtId="0" fontId="0" fillId="0" borderId="1" xfId="0" applyFill="1" applyBorder="1"/>
    <xf numFmtId="0" fontId="2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14" fontId="2" fillId="0" borderId="0" xfId="0" applyNumberFormat="1" applyFont="1" applyAlignment="1">
      <alignment horizontal="left"/>
    </xf>
    <xf numFmtId="14" fontId="0" fillId="0" borderId="0" xfId="1" applyNumberFormat="1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1"/>
  <sheetViews>
    <sheetView tabSelected="1" workbookViewId="0">
      <selection activeCell="G3" sqref="G3"/>
    </sheetView>
  </sheetViews>
  <sheetFormatPr defaultColWidth="8.85546875" defaultRowHeight="15" x14ac:dyDescent="0.25"/>
  <cols>
    <col min="1" max="1" width="17.7109375" customWidth="1"/>
    <col min="2" max="2" width="20.140625" bestFit="1" customWidth="1"/>
    <col min="3" max="3" width="17.42578125" bestFit="1" customWidth="1"/>
    <col min="4" max="4" width="12.42578125" bestFit="1" customWidth="1"/>
    <col min="5" max="5" width="11.5703125" customWidth="1"/>
    <col min="6" max="6" width="29.28515625" customWidth="1"/>
    <col min="7" max="7" width="17.42578125" customWidth="1"/>
    <col min="8" max="8" width="24.5703125" customWidth="1"/>
    <col min="9" max="9" width="21.85546875" bestFit="1" customWidth="1"/>
  </cols>
  <sheetData>
    <row r="2" spans="1:9" x14ac:dyDescent="0.25">
      <c r="A2" s="5" t="s">
        <v>60</v>
      </c>
      <c r="B2" s="5" t="s">
        <v>0</v>
      </c>
      <c r="C2" s="5" t="s">
        <v>1</v>
      </c>
      <c r="D2" s="5" t="s">
        <v>2</v>
      </c>
      <c r="E2" s="8" t="s">
        <v>112</v>
      </c>
      <c r="F2" s="8" t="s">
        <v>113</v>
      </c>
      <c r="G2" s="8" t="s">
        <v>114</v>
      </c>
      <c r="H2" s="8" t="s">
        <v>115</v>
      </c>
    </row>
    <row r="3" spans="1:9" x14ac:dyDescent="0.25">
      <c r="A3" t="s">
        <v>61</v>
      </c>
      <c r="B3" t="s">
        <v>108</v>
      </c>
      <c r="C3" t="s">
        <v>3</v>
      </c>
      <c r="D3" s="6">
        <f ca="1">TODAY()-33</f>
        <v>43842</v>
      </c>
      <c r="E3" s="9">
        <f>VLOOKUP(C3,Sheet2!$A$4:$B$9,2)</f>
        <v>60</v>
      </c>
      <c r="F3" s="11">
        <f ca="1">WORKDAY(D3,E3,Sheet2!$B$14:$B$26)</f>
        <v>43924</v>
      </c>
      <c r="G3" s="12" t="e">
        <f>WORKDAY.INTL(D3:D49,Sheet1!B4:B9)</f>
        <v>#VALUE!</v>
      </c>
      <c r="H3" s="1"/>
      <c r="I3" s="1"/>
    </row>
    <row r="4" spans="1:9" x14ac:dyDescent="0.25">
      <c r="A4" t="s">
        <v>62</v>
      </c>
      <c r="B4" t="s">
        <v>109</v>
      </c>
      <c r="C4" t="s">
        <v>4</v>
      </c>
      <c r="D4" s="6">
        <f ca="1">TODAY()-6</f>
        <v>43869</v>
      </c>
      <c r="E4" s="9">
        <f>VLOOKUP(C4,Sheet2!$A$4:$B$9,2)</f>
        <v>80</v>
      </c>
      <c r="F4" s="11">
        <f ca="1">WORKDAY(D4,E4,Sheet2!$B$14:$B$26)</f>
        <v>43983</v>
      </c>
      <c r="G4" s="12">
        <f ca="1">WORKDAY(E5,D5,Sheet2!B11:B23)</f>
        <v>61455</v>
      </c>
      <c r="H4" s="3"/>
      <c r="I4" s="4"/>
    </row>
    <row r="5" spans="1:9" x14ac:dyDescent="0.25">
      <c r="A5" t="s">
        <v>63</v>
      </c>
      <c r="B5" t="s">
        <v>110</v>
      </c>
      <c r="C5" t="s">
        <v>5</v>
      </c>
      <c r="D5" s="6">
        <f ca="1">TODAY()-47</f>
        <v>43828</v>
      </c>
      <c r="E5" s="9">
        <f>VLOOKUP(C5,Sheet2!$A$4:$B$9,2)</f>
        <v>85</v>
      </c>
      <c r="F5" s="11">
        <f ca="1">WORKDAY(D5,E5,Sheet2!$B$14:$B$26)</f>
        <v>43948</v>
      </c>
      <c r="G5" s="12">
        <f ca="1">WORKDAY(E6,D6,Sheet2!B12:B24)</f>
        <v>61443</v>
      </c>
      <c r="H5" s="3"/>
      <c r="I5" s="4"/>
    </row>
    <row r="6" spans="1:9" x14ac:dyDescent="0.25">
      <c r="A6" t="s">
        <v>64</v>
      </c>
      <c r="B6" t="s">
        <v>108</v>
      </c>
      <c r="C6" t="s">
        <v>6</v>
      </c>
      <c r="D6" s="6">
        <f ca="1">TODAY()-50</f>
        <v>43825</v>
      </c>
      <c r="E6" s="9">
        <f>VLOOKUP(C6,Sheet2!$A$4:$B$9,2)</f>
        <v>75</v>
      </c>
      <c r="F6" s="11">
        <f ca="1">WORKDAY(D6,E6,Sheet2!$B$14:$B$26)</f>
        <v>43931</v>
      </c>
      <c r="G6" s="12">
        <f ca="1">WORKDAY(E7,D7,Sheet2!B13:B25)</f>
        <v>61451</v>
      </c>
      <c r="H6" s="3"/>
      <c r="I6" s="4"/>
    </row>
    <row r="7" spans="1:9" x14ac:dyDescent="0.25">
      <c r="A7" t="s">
        <v>65</v>
      </c>
      <c r="B7" t="s">
        <v>7</v>
      </c>
      <c r="C7" t="s">
        <v>8</v>
      </c>
      <c r="D7" s="6">
        <f ca="1">TODAY()-40</f>
        <v>43835</v>
      </c>
      <c r="E7" s="9">
        <f>VLOOKUP(C7,Sheet2!$A$4:$B$9,2)</f>
        <v>70</v>
      </c>
      <c r="F7" s="11">
        <f ca="1">WORKDAY(D7,E7,Sheet2!$B$14:$B$26)</f>
        <v>43931</v>
      </c>
      <c r="G7" s="12">
        <f ca="1">WORKDAY(E8,D8,Sheet2!B14:B26)</f>
        <v>61477</v>
      </c>
      <c r="H7" s="3"/>
      <c r="I7" s="4"/>
    </row>
    <row r="8" spans="1:9" x14ac:dyDescent="0.25">
      <c r="A8" t="s">
        <v>66</v>
      </c>
      <c r="B8" t="s">
        <v>9</v>
      </c>
      <c r="C8" t="s">
        <v>10</v>
      </c>
      <c r="D8" s="6">
        <f ca="1">TODAY()-19</f>
        <v>43856</v>
      </c>
      <c r="E8" s="9">
        <f>VLOOKUP(C8,Sheet2!$A$4:$B$9,2)</f>
        <v>65</v>
      </c>
      <c r="F8" s="11">
        <f ca="1">WORKDAY(D8,E8,Sheet2!$B$14:$B$26)</f>
        <v>43945</v>
      </c>
      <c r="G8" s="3"/>
      <c r="H8" s="3"/>
      <c r="I8" s="4"/>
    </row>
    <row r="9" spans="1:9" x14ac:dyDescent="0.25">
      <c r="A9" t="s">
        <v>67</v>
      </c>
      <c r="B9" t="s">
        <v>11</v>
      </c>
      <c r="C9" t="s">
        <v>4</v>
      </c>
      <c r="D9" s="6">
        <f ca="1">TODAY()-37</f>
        <v>43838</v>
      </c>
      <c r="E9" s="9">
        <f>VLOOKUP(C9,Sheet2!$A$4:$B$9,2)</f>
        <v>80</v>
      </c>
      <c r="F9" s="11">
        <f ca="1">WORKDAY(D9,E9,Sheet2!$B$14:$B$26)</f>
        <v>43950</v>
      </c>
      <c r="G9" s="3"/>
      <c r="H9" s="3"/>
      <c r="I9" s="4"/>
    </row>
    <row r="10" spans="1:9" x14ac:dyDescent="0.25">
      <c r="A10" t="s">
        <v>68</v>
      </c>
      <c r="B10" t="s">
        <v>12</v>
      </c>
      <c r="C10" t="s">
        <v>5</v>
      </c>
      <c r="D10" s="6">
        <f ca="1">TODAY()-18</f>
        <v>43857</v>
      </c>
      <c r="E10" s="9">
        <f>VLOOKUP(C10,Sheet2!$A$4:$B$9,2)</f>
        <v>85</v>
      </c>
      <c r="F10" s="11">
        <f ca="1">WORKDAY(D10,E10,Sheet2!$B$14:$B$26)</f>
        <v>43977</v>
      </c>
      <c r="G10" s="3"/>
      <c r="H10" s="3"/>
      <c r="I10" s="4"/>
    </row>
    <row r="11" spans="1:9" x14ac:dyDescent="0.25">
      <c r="A11" t="s">
        <v>69</v>
      </c>
      <c r="B11" t="s">
        <v>13</v>
      </c>
      <c r="C11" t="s">
        <v>6</v>
      </c>
      <c r="D11" s="6">
        <f ca="1">TODAY()-6</f>
        <v>43869</v>
      </c>
      <c r="E11" s="9">
        <f>VLOOKUP(C11,Sheet2!$A$4:$B$9,2)</f>
        <v>75</v>
      </c>
      <c r="F11" s="11">
        <f ca="1">WORKDAY(D11,E11,Sheet2!$B$14:$B$26)</f>
        <v>43973</v>
      </c>
      <c r="G11" s="3"/>
      <c r="H11" s="3"/>
      <c r="I11" s="4"/>
    </row>
    <row r="12" spans="1:9" x14ac:dyDescent="0.25">
      <c r="A12" t="s">
        <v>70</v>
      </c>
      <c r="B12" t="s">
        <v>14</v>
      </c>
      <c r="C12" t="s">
        <v>8</v>
      </c>
      <c r="D12" s="6">
        <f ca="1">TODAY()-60</f>
        <v>43815</v>
      </c>
      <c r="E12" s="9">
        <f>VLOOKUP(C12,Sheet2!$A$4:$B$9,2)</f>
        <v>70</v>
      </c>
      <c r="F12" s="11">
        <f ca="1">WORKDAY(D12,E12,Sheet2!$B$14:$B$26)</f>
        <v>43914</v>
      </c>
      <c r="G12" s="3"/>
      <c r="H12" s="3"/>
      <c r="I12" s="4"/>
    </row>
    <row r="13" spans="1:9" x14ac:dyDescent="0.25">
      <c r="A13" t="s">
        <v>71</v>
      </c>
      <c r="B13" t="s">
        <v>15</v>
      </c>
      <c r="C13" t="s">
        <v>10</v>
      </c>
      <c r="D13" s="6">
        <f ca="1">TODAY()-56</f>
        <v>43819</v>
      </c>
      <c r="E13" s="9">
        <f>VLOOKUP(C13,Sheet2!$A$4:$B$9,2)</f>
        <v>65</v>
      </c>
      <c r="F13" s="11">
        <f ca="1">WORKDAY(D13,E13,Sheet2!$B$14:$B$26)</f>
        <v>43913</v>
      </c>
      <c r="G13" s="3"/>
      <c r="H13" s="3"/>
      <c r="I13" s="4"/>
    </row>
    <row r="14" spans="1:9" x14ac:dyDescent="0.25">
      <c r="A14" t="s">
        <v>72</v>
      </c>
      <c r="B14" t="s">
        <v>16</v>
      </c>
      <c r="C14" t="s">
        <v>4</v>
      </c>
      <c r="D14" s="6">
        <f ca="1">TODAY()-29</f>
        <v>43846</v>
      </c>
      <c r="E14" s="9">
        <f>VLOOKUP(C14,Sheet2!$A$4:$B$9,2)</f>
        <v>80</v>
      </c>
      <c r="F14" s="11">
        <f ca="1">WORKDAY(D14,E14,Sheet2!$B$14:$B$26)</f>
        <v>43958</v>
      </c>
      <c r="G14" s="3"/>
      <c r="H14" s="3"/>
      <c r="I14" s="4"/>
    </row>
    <row r="15" spans="1:9" x14ac:dyDescent="0.25">
      <c r="A15" t="s">
        <v>73</v>
      </c>
      <c r="B15" t="s">
        <v>17</v>
      </c>
      <c r="C15" t="s">
        <v>4</v>
      </c>
      <c r="D15" s="6">
        <f ca="1">TODAY()-32</f>
        <v>43843</v>
      </c>
      <c r="E15" s="9">
        <f>VLOOKUP(C15,Sheet2!$A$4:$B$9,2)</f>
        <v>80</v>
      </c>
      <c r="F15" s="11">
        <f ca="1">WORKDAY(D15,E15,Sheet2!$B$14:$B$26)</f>
        <v>43955</v>
      </c>
      <c r="G15" s="3"/>
      <c r="H15" s="3"/>
      <c r="I15" s="4"/>
    </row>
    <row r="16" spans="1:9" x14ac:dyDescent="0.25">
      <c r="A16" t="s">
        <v>74</v>
      </c>
      <c r="B16" t="s">
        <v>18</v>
      </c>
      <c r="C16" t="s">
        <v>10</v>
      </c>
      <c r="D16" s="6">
        <f ca="1">TODAY()-21</f>
        <v>43854</v>
      </c>
      <c r="E16" s="9">
        <f>VLOOKUP(C16,Sheet2!$A$4:$B$9,2)</f>
        <v>65</v>
      </c>
      <c r="F16" s="11">
        <f ca="1">WORKDAY(D16,E16,Sheet2!$B$14:$B$26)</f>
        <v>43945</v>
      </c>
      <c r="G16" s="3"/>
      <c r="H16" s="3"/>
      <c r="I16" s="4"/>
    </row>
    <row r="17" spans="1:9" x14ac:dyDescent="0.25">
      <c r="A17" t="s">
        <v>75</v>
      </c>
      <c r="B17" t="s">
        <v>19</v>
      </c>
      <c r="C17" t="s">
        <v>5</v>
      </c>
      <c r="D17" s="6">
        <f ca="1">TODAY()-14</f>
        <v>43861</v>
      </c>
      <c r="E17" s="9">
        <f>VLOOKUP(C17,Sheet2!$A$4:$B$9,2)</f>
        <v>85</v>
      </c>
      <c r="F17" s="11">
        <f ca="1">WORKDAY(D17,E17,Sheet2!$B$14:$B$26)</f>
        <v>43983</v>
      </c>
      <c r="G17" s="3"/>
      <c r="H17" s="3"/>
      <c r="I17" s="4"/>
    </row>
    <row r="18" spans="1:9" x14ac:dyDescent="0.25">
      <c r="A18" t="s">
        <v>76</v>
      </c>
      <c r="B18" t="s">
        <v>20</v>
      </c>
      <c r="C18" t="s">
        <v>4</v>
      </c>
      <c r="D18" s="6">
        <f ca="1">TODAY()-32</f>
        <v>43843</v>
      </c>
      <c r="E18" s="9">
        <f>VLOOKUP(C18,Sheet2!$A$4:$B$9,2)</f>
        <v>80</v>
      </c>
      <c r="F18" s="11">
        <f ca="1">WORKDAY(D18,E18,Sheet2!$B$14:$B$26)</f>
        <v>43955</v>
      </c>
      <c r="G18" s="3"/>
      <c r="H18" s="3"/>
      <c r="I18" s="4"/>
    </row>
    <row r="19" spans="1:9" x14ac:dyDescent="0.25">
      <c r="A19" t="s">
        <v>77</v>
      </c>
      <c r="B19" t="s">
        <v>21</v>
      </c>
      <c r="C19" t="s">
        <v>3</v>
      </c>
      <c r="D19" s="6">
        <f ca="1">TODAY()-20</f>
        <v>43855</v>
      </c>
      <c r="E19" s="9">
        <f>VLOOKUP(C19,Sheet2!$A$4:$B$9,2)</f>
        <v>60</v>
      </c>
      <c r="F19" s="11">
        <f ca="1">WORKDAY(D19,E19,Sheet2!$B$14:$B$26)</f>
        <v>43938</v>
      </c>
      <c r="G19" s="3"/>
      <c r="H19" s="3"/>
      <c r="I19" s="4"/>
    </row>
    <row r="20" spans="1:9" x14ac:dyDescent="0.25">
      <c r="A20" t="s">
        <v>78</v>
      </c>
      <c r="B20" t="s">
        <v>22</v>
      </c>
      <c r="C20" t="s">
        <v>6</v>
      </c>
      <c r="D20" s="6">
        <f ca="1">TODAY()-20</f>
        <v>43855</v>
      </c>
      <c r="E20" s="9">
        <f>VLOOKUP(C20,Sheet2!$A$4:$B$9,2)</f>
        <v>75</v>
      </c>
      <c r="F20" s="11">
        <f ca="1">WORKDAY(D20,E20,Sheet2!$B$14:$B$26)</f>
        <v>43959</v>
      </c>
      <c r="G20" s="3"/>
      <c r="H20" s="3"/>
      <c r="I20" s="4"/>
    </row>
    <row r="21" spans="1:9" x14ac:dyDescent="0.25">
      <c r="A21" t="s">
        <v>79</v>
      </c>
      <c r="B21" t="s">
        <v>23</v>
      </c>
      <c r="C21" t="s">
        <v>6</v>
      </c>
      <c r="D21" s="6">
        <f ca="1">TODAY()-34</f>
        <v>43841</v>
      </c>
      <c r="E21" s="9">
        <f>VLOOKUP(C21,Sheet2!$A$4:$B$9,2)</f>
        <v>75</v>
      </c>
      <c r="F21" s="11">
        <f ca="1">WORKDAY(D21,E21,Sheet2!$B$14:$B$26)</f>
        <v>43945</v>
      </c>
      <c r="G21" s="3"/>
      <c r="H21" s="3"/>
      <c r="I21" s="4"/>
    </row>
    <row r="22" spans="1:9" x14ac:dyDescent="0.25">
      <c r="A22" t="s">
        <v>80</v>
      </c>
      <c r="B22" t="s">
        <v>24</v>
      </c>
      <c r="C22" t="s">
        <v>10</v>
      </c>
      <c r="D22" s="6">
        <f ca="1">TODAY()-35</f>
        <v>43840</v>
      </c>
      <c r="E22" s="9">
        <f>VLOOKUP(C22,Sheet2!$A$4:$B$9,2)</f>
        <v>65</v>
      </c>
      <c r="F22" s="11">
        <f ca="1">WORKDAY(D22,E22,Sheet2!$B$14:$B$26)</f>
        <v>43931</v>
      </c>
      <c r="G22" s="3"/>
      <c r="H22" s="3"/>
      <c r="I22" s="4"/>
    </row>
    <row r="23" spans="1:9" x14ac:dyDescent="0.25">
      <c r="A23" t="s">
        <v>81</v>
      </c>
      <c r="B23" t="s">
        <v>25</v>
      </c>
      <c r="C23" t="s">
        <v>8</v>
      </c>
      <c r="D23" s="6">
        <f ca="1">TODAY()-43</f>
        <v>43832</v>
      </c>
      <c r="E23" s="9">
        <f>VLOOKUP(C23,Sheet2!$A$4:$B$9,2)</f>
        <v>70</v>
      </c>
      <c r="F23" s="11">
        <f ca="1">WORKDAY(D23,E23,Sheet2!$B$14:$B$26)</f>
        <v>43930</v>
      </c>
      <c r="G23" s="3"/>
      <c r="H23" s="3"/>
      <c r="I23" s="4"/>
    </row>
    <row r="24" spans="1:9" x14ac:dyDescent="0.25">
      <c r="A24" t="s">
        <v>82</v>
      </c>
      <c r="B24" t="s">
        <v>26</v>
      </c>
      <c r="C24" t="s">
        <v>10</v>
      </c>
      <c r="D24" s="6">
        <f ca="1">TODAY()-10</f>
        <v>43865</v>
      </c>
      <c r="E24" s="9">
        <f>VLOOKUP(C24,Sheet2!$A$4:$B$9,2)</f>
        <v>65</v>
      </c>
      <c r="F24" s="11">
        <f ca="1">WORKDAY(D24,E24,Sheet2!$B$14:$B$26)</f>
        <v>43956</v>
      </c>
      <c r="G24" s="3"/>
      <c r="H24" s="3"/>
      <c r="I24" s="4"/>
    </row>
    <row r="25" spans="1:9" x14ac:dyDescent="0.25">
      <c r="A25" t="s">
        <v>83</v>
      </c>
      <c r="B25" t="s">
        <v>27</v>
      </c>
      <c r="C25" t="s">
        <v>3</v>
      </c>
      <c r="D25" s="6">
        <f ca="1">TODAY()-4</f>
        <v>43871</v>
      </c>
      <c r="E25" s="9">
        <f>VLOOKUP(C25,Sheet2!$A$4:$B$9,2)</f>
        <v>60</v>
      </c>
      <c r="F25" s="11">
        <f ca="1">WORKDAY(D25,E25,Sheet2!$B$14:$B$26)</f>
        <v>43955</v>
      </c>
      <c r="G25" s="3"/>
      <c r="H25" s="3"/>
      <c r="I25" s="4"/>
    </row>
    <row r="26" spans="1:9" x14ac:dyDescent="0.25">
      <c r="A26" t="s">
        <v>84</v>
      </c>
      <c r="B26" t="s">
        <v>28</v>
      </c>
      <c r="C26" t="s">
        <v>10</v>
      </c>
      <c r="D26" s="6">
        <f ca="1">TODAY()-28</f>
        <v>43847</v>
      </c>
      <c r="E26" s="9">
        <f>VLOOKUP(C26,Sheet2!$A$4:$B$9,2)</f>
        <v>65</v>
      </c>
      <c r="F26" s="11">
        <f ca="1">WORKDAY(D26,E26,Sheet2!$B$14:$B$26)</f>
        <v>43938</v>
      </c>
      <c r="G26" s="3"/>
      <c r="H26" s="3"/>
      <c r="I26" s="4"/>
    </row>
    <row r="27" spans="1:9" x14ac:dyDescent="0.25">
      <c r="A27" t="s">
        <v>85</v>
      </c>
      <c r="B27" t="s">
        <v>29</v>
      </c>
      <c r="C27" t="s">
        <v>4</v>
      </c>
      <c r="D27" s="6">
        <f ca="1">TODAY()-44</f>
        <v>43831</v>
      </c>
      <c r="E27" s="9">
        <f>VLOOKUP(C27,Sheet2!$A$4:$B$9,2)</f>
        <v>80</v>
      </c>
      <c r="F27" s="11">
        <f ca="1">WORKDAY(D27,E27,Sheet2!$B$14:$B$26)</f>
        <v>43943</v>
      </c>
      <c r="G27" s="3"/>
      <c r="H27" s="3"/>
      <c r="I27" s="4"/>
    </row>
    <row r="28" spans="1:9" x14ac:dyDescent="0.25">
      <c r="A28" t="s">
        <v>86</v>
      </c>
      <c r="B28" t="s">
        <v>30</v>
      </c>
      <c r="C28" t="s">
        <v>4</v>
      </c>
      <c r="D28" s="6">
        <f ca="1">TODAY()-34</f>
        <v>43841</v>
      </c>
      <c r="E28" s="9">
        <f>VLOOKUP(C28,Sheet2!$A$4:$B$9,2)</f>
        <v>80</v>
      </c>
      <c r="F28" s="11">
        <f ca="1">WORKDAY(D28,E28,Sheet2!$B$14:$B$26)</f>
        <v>43952</v>
      </c>
      <c r="G28" s="3"/>
      <c r="H28" s="3"/>
      <c r="I28" s="4"/>
    </row>
    <row r="29" spans="1:9" x14ac:dyDescent="0.25">
      <c r="A29" t="s">
        <v>87</v>
      </c>
      <c r="B29" t="s">
        <v>31</v>
      </c>
      <c r="C29" t="s">
        <v>10</v>
      </c>
      <c r="D29" s="6">
        <f ca="1">TODAY()-1</f>
        <v>43874</v>
      </c>
      <c r="E29" s="9">
        <f>VLOOKUP(C29,Sheet2!$A$4:$B$9,2)</f>
        <v>65</v>
      </c>
      <c r="F29" s="11">
        <f ca="1">WORKDAY(D29,E29,Sheet2!$B$14:$B$26)</f>
        <v>43965</v>
      </c>
      <c r="G29" s="3"/>
      <c r="H29" s="3"/>
      <c r="I29" s="4"/>
    </row>
    <row r="30" spans="1:9" x14ac:dyDescent="0.25">
      <c r="A30" t="s">
        <v>88</v>
      </c>
      <c r="B30" t="s">
        <v>32</v>
      </c>
      <c r="C30" t="s">
        <v>6</v>
      </c>
      <c r="D30" s="6">
        <f ca="1">TODAY()-20</f>
        <v>43855</v>
      </c>
      <c r="E30" s="9">
        <f>VLOOKUP(C30,Sheet2!$A$4:$B$9,2)</f>
        <v>75</v>
      </c>
      <c r="F30" s="11">
        <f ca="1">WORKDAY(D30,E30,Sheet2!$B$14:$B$26)</f>
        <v>43959</v>
      </c>
      <c r="G30" s="3"/>
      <c r="H30" s="3"/>
      <c r="I30" s="4"/>
    </row>
    <row r="31" spans="1:9" x14ac:dyDescent="0.25">
      <c r="A31" t="s">
        <v>89</v>
      </c>
      <c r="B31" t="s">
        <v>33</v>
      </c>
      <c r="C31" t="s">
        <v>6</v>
      </c>
      <c r="D31" s="6">
        <f ca="1">TODAY()-34</f>
        <v>43841</v>
      </c>
      <c r="E31" s="9">
        <f>VLOOKUP(C31,Sheet2!$A$4:$B$9,2)</f>
        <v>75</v>
      </c>
      <c r="F31" s="11">
        <f ca="1">WORKDAY(D31,E31,Sheet2!$B$14:$B$26)</f>
        <v>43945</v>
      </c>
      <c r="G31" s="3"/>
      <c r="H31" s="3"/>
      <c r="I31" s="4"/>
    </row>
    <row r="32" spans="1:9" x14ac:dyDescent="0.25">
      <c r="A32" t="s">
        <v>90</v>
      </c>
      <c r="B32" t="s">
        <v>34</v>
      </c>
      <c r="C32" t="s">
        <v>10</v>
      </c>
      <c r="D32" s="6">
        <f ca="1">TODAY()-35</f>
        <v>43840</v>
      </c>
      <c r="E32" s="9">
        <f>VLOOKUP(C32,Sheet2!$A$4:$B$9,2)</f>
        <v>65</v>
      </c>
      <c r="F32" s="11">
        <f ca="1">WORKDAY(D32,E32,Sheet2!$B$14:$B$26)</f>
        <v>43931</v>
      </c>
      <c r="G32" s="3"/>
      <c r="H32" s="3"/>
      <c r="I32" s="4"/>
    </row>
    <row r="33" spans="1:9" x14ac:dyDescent="0.25">
      <c r="A33" t="s">
        <v>91</v>
      </c>
      <c r="B33" t="s">
        <v>35</v>
      </c>
      <c r="C33" t="s">
        <v>8</v>
      </c>
      <c r="D33" s="6">
        <f ca="1">TODAY()-43</f>
        <v>43832</v>
      </c>
      <c r="E33" s="9">
        <f>VLOOKUP(C33,Sheet2!$A$4:$B$9,2)</f>
        <v>70</v>
      </c>
      <c r="F33" s="11">
        <f ca="1">WORKDAY(D33,E33,Sheet2!$B$14:$B$26)</f>
        <v>43930</v>
      </c>
      <c r="G33" s="3"/>
      <c r="H33" s="3"/>
      <c r="I33" s="4"/>
    </row>
    <row r="34" spans="1:9" x14ac:dyDescent="0.25">
      <c r="A34" t="s">
        <v>92</v>
      </c>
      <c r="B34" t="s">
        <v>36</v>
      </c>
      <c r="C34" t="s">
        <v>10</v>
      </c>
      <c r="D34" s="6">
        <f ca="1">TODAY()-10</f>
        <v>43865</v>
      </c>
      <c r="E34" s="9">
        <f>VLOOKUP(C34,Sheet2!$A$4:$B$9,2)</f>
        <v>65</v>
      </c>
      <c r="F34" s="11">
        <f ca="1">WORKDAY(D34,E34,Sheet2!$B$14:$B$26)</f>
        <v>43956</v>
      </c>
      <c r="G34" s="3"/>
      <c r="H34" s="3"/>
      <c r="I34" s="4"/>
    </row>
    <row r="35" spans="1:9" x14ac:dyDescent="0.25">
      <c r="A35" t="s">
        <v>93</v>
      </c>
      <c r="B35" t="s">
        <v>37</v>
      </c>
      <c r="C35" t="s">
        <v>3</v>
      </c>
      <c r="D35" s="6">
        <f ca="1">TODAY()-4</f>
        <v>43871</v>
      </c>
      <c r="E35" s="9">
        <f>VLOOKUP(C35,Sheet2!$A$4:$B$9,2)</f>
        <v>60</v>
      </c>
      <c r="F35" s="11">
        <f ca="1">WORKDAY(D35,E35,Sheet2!$B$14:$B$26)</f>
        <v>43955</v>
      </c>
      <c r="G35" s="3"/>
      <c r="H35" s="3"/>
      <c r="I35" s="4"/>
    </row>
    <row r="36" spans="1:9" x14ac:dyDescent="0.25">
      <c r="A36" t="s">
        <v>94</v>
      </c>
      <c r="B36" t="s">
        <v>38</v>
      </c>
      <c r="C36" t="s">
        <v>10</v>
      </c>
      <c r="D36" s="6">
        <f ca="1">TODAY()-28</f>
        <v>43847</v>
      </c>
      <c r="E36" s="9">
        <f>VLOOKUP(C36,Sheet2!$A$4:$B$9,2)</f>
        <v>65</v>
      </c>
      <c r="F36" s="11">
        <f ca="1">WORKDAY(D36,E36,Sheet2!$B$14:$B$26)</f>
        <v>43938</v>
      </c>
      <c r="G36" s="3"/>
      <c r="H36" s="3"/>
      <c r="I36" s="4"/>
    </row>
    <row r="37" spans="1:9" x14ac:dyDescent="0.25">
      <c r="A37" t="s">
        <v>95</v>
      </c>
      <c r="B37" t="s">
        <v>39</v>
      </c>
      <c r="C37" t="s">
        <v>4</v>
      </c>
      <c r="D37" s="6">
        <f ca="1">TODAY()-44</f>
        <v>43831</v>
      </c>
      <c r="E37" s="9">
        <f>VLOOKUP(C37,Sheet2!$A$4:$B$9,2)</f>
        <v>80</v>
      </c>
      <c r="F37" s="11">
        <f ca="1">WORKDAY(D37,E37,Sheet2!$B$14:$B$26)</f>
        <v>43943</v>
      </c>
      <c r="G37" s="3"/>
      <c r="H37" s="3"/>
      <c r="I37" s="4"/>
    </row>
    <row r="38" spans="1:9" x14ac:dyDescent="0.25">
      <c r="A38" t="s">
        <v>96</v>
      </c>
      <c r="B38" t="s">
        <v>40</v>
      </c>
      <c r="C38" t="s">
        <v>4</v>
      </c>
      <c r="D38" s="6">
        <f ca="1">TODAY()-34</f>
        <v>43841</v>
      </c>
      <c r="E38" s="9">
        <f>VLOOKUP(C38,Sheet2!$A$4:$B$9,2)</f>
        <v>80</v>
      </c>
      <c r="F38" s="11">
        <f ca="1">WORKDAY(D38,E38,Sheet2!$B$14:$B$26)</f>
        <v>43952</v>
      </c>
      <c r="G38" s="3"/>
      <c r="H38" s="3"/>
      <c r="I38" s="4"/>
    </row>
    <row r="39" spans="1:9" x14ac:dyDescent="0.25">
      <c r="A39" t="s">
        <v>97</v>
      </c>
      <c r="B39" t="s">
        <v>41</v>
      </c>
      <c r="C39" t="s">
        <v>10</v>
      </c>
      <c r="D39" s="6">
        <f ca="1">TODAY()-1</f>
        <v>43874</v>
      </c>
      <c r="E39" s="9">
        <f>VLOOKUP(C39,Sheet2!$A$4:$B$9,2)</f>
        <v>65</v>
      </c>
      <c r="F39" s="11">
        <f ca="1">WORKDAY(D39,E39,Sheet2!$B$14:$B$26)</f>
        <v>43965</v>
      </c>
      <c r="G39" s="3"/>
      <c r="H39" s="3"/>
      <c r="I39" s="4"/>
    </row>
    <row r="40" spans="1:9" x14ac:dyDescent="0.25">
      <c r="A40" t="s">
        <v>98</v>
      </c>
      <c r="B40" t="s">
        <v>42</v>
      </c>
      <c r="C40" t="s">
        <v>6</v>
      </c>
      <c r="D40" s="6">
        <f ca="1">TODAY()-20</f>
        <v>43855</v>
      </c>
      <c r="E40" s="9">
        <f>VLOOKUP(C40,Sheet2!$A$4:$B$9,2)</f>
        <v>75</v>
      </c>
      <c r="F40" s="11">
        <f ca="1">WORKDAY(D40,E40,Sheet2!$B$14:$B$26)</f>
        <v>43959</v>
      </c>
      <c r="G40" s="3"/>
      <c r="H40" s="3"/>
      <c r="I40" s="4"/>
    </row>
    <row r="41" spans="1:9" x14ac:dyDescent="0.25">
      <c r="A41" t="s">
        <v>99</v>
      </c>
      <c r="B41" t="s">
        <v>43</v>
      </c>
      <c r="C41" t="s">
        <v>6</v>
      </c>
      <c r="D41" s="6">
        <f ca="1">TODAY()-34</f>
        <v>43841</v>
      </c>
      <c r="E41" s="9">
        <f>VLOOKUP(C41,Sheet2!$A$4:$B$9,2)</f>
        <v>75</v>
      </c>
      <c r="F41" s="11">
        <f ca="1">WORKDAY(D41,E41,Sheet2!$B$14:$B$26)</f>
        <v>43945</v>
      </c>
      <c r="G41" s="3"/>
      <c r="H41" s="3"/>
      <c r="I41" s="4"/>
    </row>
    <row r="42" spans="1:9" x14ac:dyDescent="0.25">
      <c r="A42" t="s">
        <v>100</v>
      </c>
      <c r="B42" t="s">
        <v>44</v>
      </c>
      <c r="C42" t="s">
        <v>10</v>
      </c>
      <c r="D42" s="6">
        <f ca="1">TODAY()-35</f>
        <v>43840</v>
      </c>
      <c r="E42" s="9">
        <f>VLOOKUP(C42,Sheet2!$A$4:$B$9,2)</f>
        <v>65</v>
      </c>
      <c r="F42" s="11">
        <f ca="1">WORKDAY(D42,E42,Sheet2!$B$14:$B$26)</f>
        <v>43931</v>
      </c>
      <c r="G42" s="3"/>
      <c r="H42" s="3"/>
      <c r="I42" s="4"/>
    </row>
    <row r="43" spans="1:9" x14ac:dyDescent="0.25">
      <c r="A43" t="s">
        <v>101</v>
      </c>
      <c r="B43" t="s">
        <v>45</v>
      </c>
      <c r="C43" t="s">
        <v>8</v>
      </c>
      <c r="D43" s="6">
        <f ca="1">TODAY()-43</f>
        <v>43832</v>
      </c>
      <c r="E43" s="9">
        <f>VLOOKUP(C43,Sheet2!$A$4:$B$9,2)</f>
        <v>70</v>
      </c>
      <c r="F43" s="11">
        <f ca="1">WORKDAY(D43,E43,Sheet2!$B$14:$B$26)</f>
        <v>43930</v>
      </c>
      <c r="G43" s="3"/>
      <c r="H43" s="3"/>
      <c r="I43" s="4"/>
    </row>
    <row r="44" spans="1:9" x14ac:dyDescent="0.25">
      <c r="A44" t="s">
        <v>102</v>
      </c>
      <c r="B44" t="s">
        <v>46</v>
      </c>
      <c r="C44" t="s">
        <v>10</v>
      </c>
      <c r="D44" s="6">
        <f ca="1">TODAY()-10</f>
        <v>43865</v>
      </c>
      <c r="E44" s="9">
        <f>VLOOKUP(C44,Sheet2!$A$4:$B$9,2)</f>
        <v>65</v>
      </c>
      <c r="F44" s="11">
        <f ca="1">WORKDAY(D44,E44,Sheet2!$B$14:$B$26)</f>
        <v>43956</v>
      </c>
      <c r="G44" s="3"/>
      <c r="H44" s="10"/>
      <c r="I44" s="4"/>
    </row>
    <row r="45" spans="1:9" x14ac:dyDescent="0.25">
      <c r="A45" t="s">
        <v>103</v>
      </c>
      <c r="B45" t="s">
        <v>47</v>
      </c>
      <c r="C45" t="s">
        <v>3</v>
      </c>
      <c r="D45" s="6">
        <f ca="1">TODAY()-4</f>
        <v>43871</v>
      </c>
      <c r="E45" s="9">
        <f>VLOOKUP(C45,Sheet2!$A$4:$B$9,2)</f>
        <v>60</v>
      </c>
      <c r="F45" s="11">
        <f ca="1">WORKDAY(D45,E45,Sheet2!$B$14:$B$26)</f>
        <v>43955</v>
      </c>
      <c r="G45" s="3"/>
      <c r="H45" s="3"/>
      <c r="I45" s="4"/>
    </row>
    <row r="46" spans="1:9" x14ac:dyDescent="0.25">
      <c r="A46" t="s">
        <v>104</v>
      </c>
      <c r="B46" t="s">
        <v>48</v>
      </c>
      <c r="C46" t="s">
        <v>10</v>
      </c>
      <c r="D46" s="6">
        <f ca="1">TODAY()-28</f>
        <v>43847</v>
      </c>
      <c r="E46" s="9">
        <f>VLOOKUP(C46,Sheet2!$A$4:$B$9,2)</f>
        <v>65</v>
      </c>
      <c r="F46" s="11">
        <f ca="1">WORKDAY(D46,E46,Sheet2!$B$14:$B$26)</f>
        <v>43938</v>
      </c>
      <c r="G46" s="3"/>
      <c r="H46" s="3"/>
      <c r="I46" s="4"/>
    </row>
    <row r="47" spans="1:9" x14ac:dyDescent="0.25">
      <c r="A47" t="s">
        <v>105</v>
      </c>
      <c r="B47" t="s">
        <v>49</v>
      </c>
      <c r="C47" t="s">
        <v>4</v>
      </c>
      <c r="D47" s="6">
        <f ca="1">TODAY()-44</f>
        <v>43831</v>
      </c>
      <c r="E47" s="9">
        <f>VLOOKUP(C47,Sheet2!$A$4:$B$9,2)</f>
        <v>80</v>
      </c>
      <c r="F47" s="11">
        <f ca="1">WORKDAY(D47,E47,Sheet2!$B$14:$B$26)</f>
        <v>43943</v>
      </c>
      <c r="G47" s="3"/>
      <c r="H47" s="3"/>
      <c r="I47" s="4"/>
    </row>
    <row r="48" spans="1:9" x14ac:dyDescent="0.25">
      <c r="A48" t="s">
        <v>106</v>
      </c>
      <c r="B48" t="s">
        <v>50</v>
      </c>
      <c r="C48" t="s">
        <v>4</v>
      </c>
      <c r="D48" s="6">
        <f ca="1">TODAY()-34</f>
        <v>43841</v>
      </c>
      <c r="E48" s="9">
        <f>VLOOKUP(C48,Sheet2!$A$4:$B$9,2)</f>
        <v>80</v>
      </c>
      <c r="F48" s="11">
        <f ca="1">WORKDAY(D48,E48,Sheet2!$B$14:$B$26)</f>
        <v>43952</v>
      </c>
      <c r="G48" s="3"/>
      <c r="H48" s="3"/>
      <c r="I48" s="4"/>
    </row>
    <row r="49" spans="1:9" x14ac:dyDescent="0.25">
      <c r="A49" t="s">
        <v>107</v>
      </c>
      <c r="B49" t="s">
        <v>51</v>
      </c>
      <c r="C49" t="s">
        <v>10</v>
      </c>
      <c r="D49" s="6">
        <f ca="1">TODAY()-1</f>
        <v>43874</v>
      </c>
      <c r="E49" s="9">
        <f>VLOOKUP(C49,Sheet2!$A$4:$B$9,2)</f>
        <v>65</v>
      </c>
      <c r="F49" s="11">
        <f ca="1">WORKDAY(D49,E49,Sheet2!$B$14:$B$26)</f>
        <v>43965</v>
      </c>
      <c r="G49" s="3"/>
      <c r="H49" s="3"/>
      <c r="I49" s="4"/>
    </row>
    <row r="50" spans="1:9" x14ac:dyDescent="0.25">
      <c r="E50" s="2"/>
      <c r="F50" s="2"/>
      <c r="G50" s="3"/>
      <c r="H50" s="3"/>
      <c r="I50" s="4"/>
    </row>
    <row r="51" spans="1:9" x14ac:dyDescent="0.25">
      <c r="E51" s="2"/>
      <c r="F51" s="2"/>
      <c r="G51" s="3"/>
      <c r="H51" s="3"/>
      <c r="I51" s="4"/>
    </row>
    <row r="52" spans="1:9" x14ac:dyDescent="0.25">
      <c r="E52" s="2"/>
      <c r="F52" s="2"/>
      <c r="G52" s="3"/>
      <c r="H52" s="3"/>
      <c r="I52" s="4"/>
    </row>
    <row r="53" spans="1:9" x14ac:dyDescent="0.25">
      <c r="E53" s="2"/>
      <c r="F53" s="2"/>
      <c r="G53" s="3"/>
      <c r="H53" s="3"/>
      <c r="I53" s="4"/>
    </row>
    <row r="54" spans="1:9" x14ac:dyDescent="0.25">
      <c r="E54" s="2"/>
      <c r="F54" s="2"/>
      <c r="G54" s="3"/>
      <c r="H54" s="3"/>
      <c r="I54" s="4"/>
    </row>
    <row r="55" spans="1:9" x14ac:dyDescent="0.25">
      <c r="E55" s="2"/>
      <c r="F55" s="2"/>
      <c r="G55" s="3"/>
      <c r="H55" s="3"/>
      <c r="I55" s="4"/>
    </row>
    <row r="56" spans="1:9" x14ac:dyDescent="0.25">
      <c r="E56" s="2"/>
      <c r="F56" s="2"/>
      <c r="G56" s="3"/>
      <c r="H56" s="3"/>
      <c r="I56" s="4"/>
    </row>
    <row r="57" spans="1:9" x14ac:dyDescent="0.25">
      <c r="E57" s="2"/>
      <c r="F57" s="2"/>
      <c r="G57" s="3"/>
      <c r="H57" s="3"/>
      <c r="I57" s="4"/>
    </row>
    <row r="58" spans="1:9" x14ac:dyDescent="0.25">
      <c r="E58" s="2"/>
      <c r="F58" s="2"/>
      <c r="G58" s="3"/>
      <c r="H58" s="3"/>
      <c r="I58" s="4"/>
    </row>
    <row r="59" spans="1:9" x14ac:dyDescent="0.25">
      <c r="E59" s="2"/>
      <c r="F59" s="2"/>
      <c r="G59" s="3"/>
      <c r="H59" s="3"/>
      <c r="I59" s="4"/>
    </row>
    <row r="60" spans="1:9" x14ac:dyDescent="0.25">
      <c r="E60" s="2"/>
      <c r="F60" s="2"/>
      <c r="G60" s="3"/>
      <c r="H60" s="3"/>
      <c r="I60" s="4"/>
    </row>
    <row r="61" spans="1:9" x14ac:dyDescent="0.25">
      <c r="E61" s="4"/>
      <c r="F61" s="4"/>
      <c r="G61" s="3"/>
      <c r="H61" s="3"/>
      <c r="I61" s="4"/>
    </row>
    <row r="62" spans="1:9" x14ac:dyDescent="0.25">
      <c r="E62" s="2"/>
      <c r="F62" s="2"/>
      <c r="G62" s="3"/>
      <c r="H62" s="3"/>
      <c r="I62" s="4"/>
    </row>
    <row r="63" spans="1:9" x14ac:dyDescent="0.25">
      <c r="E63" s="2"/>
      <c r="F63" s="2"/>
      <c r="G63" s="3"/>
      <c r="H63" s="3"/>
      <c r="I63" s="4"/>
    </row>
    <row r="64" spans="1:9" x14ac:dyDescent="0.25">
      <c r="E64" s="2"/>
      <c r="F64" s="2"/>
      <c r="G64" s="3"/>
      <c r="H64" s="3"/>
      <c r="I64" s="4"/>
    </row>
    <row r="65" spans="5:9" x14ac:dyDescent="0.25">
      <c r="E65" s="2"/>
      <c r="F65" s="2"/>
      <c r="G65" s="3"/>
      <c r="H65" s="3"/>
      <c r="I65" s="4"/>
    </row>
    <row r="66" spans="5:9" x14ac:dyDescent="0.25">
      <c r="E66" s="2"/>
      <c r="F66" s="2"/>
      <c r="G66" s="3"/>
      <c r="H66" s="3"/>
      <c r="I66" s="4"/>
    </row>
    <row r="67" spans="5:9" x14ac:dyDescent="0.25">
      <c r="E67" s="2"/>
      <c r="F67" s="2"/>
      <c r="G67" s="3"/>
      <c r="H67" s="3"/>
      <c r="I67" s="4"/>
    </row>
    <row r="68" spans="5:9" x14ac:dyDescent="0.25">
      <c r="E68" s="2"/>
      <c r="F68" s="2"/>
      <c r="G68" s="3"/>
      <c r="H68" s="3"/>
      <c r="I68" s="4"/>
    </row>
    <row r="69" spans="5:9" x14ac:dyDescent="0.25">
      <c r="E69" s="2"/>
      <c r="F69" s="2"/>
      <c r="G69" s="3"/>
      <c r="H69" s="3"/>
      <c r="I69" s="4"/>
    </row>
    <row r="70" spans="5:9" x14ac:dyDescent="0.25">
      <c r="E70" s="2"/>
      <c r="F70" s="2"/>
      <c r="G70" s="3"/>
      <c r="H70" s="3"/>
      <c r="I70" s="4"/>
    </row>
    <row r="71" spans="5:9" x14ac:dyDescent="0.25">
      <c r="E71" s="2"/>
      <c r="F71" s="2"/>
      <c r="G71" s="3"/>
      <c r="H71" s="3"/>
      <c r="I71" s="4"/>
    </row>
    <row r="72" spans="5:9" x14ac:dyDescent="0.25">
      <c r="E72" s="2"/>
      <c r="F72" s="2"/>
      <c r="G72" s="3"/>
      <c r="H72" s="3"/>
      <c r="I72" s="4"/>
    </row>
    <row r="73" spans="5:9" x14ac:dyDescent="0.25">
      <c r="E73" s="4"/>
      <c r="F73" s="4"/>
      <c r="G73" s="3"/>
      <c r="H73" s="3"/>
      <c r="I73" s="4"/>
    </row>
    <row r="74" spans="5:9" x14ac:dyDescent="0.25">
      <c r="E74" s="2"/>
      <c r="F74" s="2"/>
      <c r="G74" s="3"/>
      <c r="H74" s="3"/>
      <c r="I74" s="4"/>
    </row>
    <row r="75" spans="5:9" x14ac:dyDescent="0.25">
      <c r="E75" s="2"/>
      <c r="F75" s="2"/>
      <c r="G75" s="3"/>
      <c r="H75" s="3"/>
      <c r="I75" s="4"/>
    </row>
    <row r="76" spans="5:9" x14ac:dyDescent="0.25">
      <c r="E76" s="2"/>
      <c r="F76" s="2"/>
      <c r="G76" s="3"/>
      <c r="H76" s="3"/>
      <c r="I76" s="4"/>
    </row>
    <row r="77" spans="5:9" x14ac:dyDescent="0.25">
      <c r="E77" s="2"/>
      <c r="F77" s="2"/>
      <c r="G77" s="3"/>
      <c r="H77" s="3"/>
      <c r="I77" s="4"/>
    </row>
    <row r="78" spans="5:9" x14ac:dyDescent="0.25">
      <c r="E78" s="4"/>
      <c r="F78" s="4"/>
      <c r="G78" s="3"/>
      <c r="H78" s="3"/>
      <c r="I78" s="4"/>
    </row>
    <row r="79" spans="5:9" x14ac:dyDescent="0.25">
      <c r="E79" s="2"/>
      <c r="F79" s="2"/>
      <c r="G79" s="3"/>
      <c r="H79" s="3"/>
      <c r="I79" s="4"/>
    </row>
    <row r="80" spans="5:9" x14ac:dyDescent="0.25">
      <c r="E80" s="2"/>
      <c r="F80" s="2"/>
      <c r="G80" s="3"/>
      <c r="H80" s="3"/>
      <c r="I80" s="4"/>
    </row>
    <row r="81" spans="5:9" x14ac:dyDescent="0.25">
      <c r="E81" s="2"/>
      <c r="F81" s="2"/>
      <c r="G81" s="3"/>
      <c r="H81" s="3"/>
      <c r="I81" s="4"/>
    </row>
    <row r="82" spans="5:9" x14ac:dyDescent="0.25">
      <c r="E82" s="2"/>
      <c r="F82" s="2"/>
      <c r="G82" s="3"/>
      <c r="H82" s="3"/>
      <c r="I82" s="4"/>
    </row>
    <row r="83" spans="5:9" x14ac:dyDescent="0.25">
      <c r="E83" s="2"/>
      <c r="F83" s="2"/>
      <c r="G83" s="3"/>
      <c r="H83" s="3"/>
      <c r="I83" s="4"/>
    </row>
    <row r="84" spans="5:9" x14ac:dyDescent="0.25">
      <c r="E84" s="2"/>
      <c r="F84" s="2"/>
      <c r="G84" s="3"/>
      <c r="H84" s="3"/>
      <c r="I84" s="4"/>
    </row>
    <row r="85" spans="5:9" x14ac:dyDescent="0.25">
      <c r="E85" s="2"/>
      <c r="F85" s="2"/>
      <c r="G85" s="3"/>
      <c r="H85" s="3"/>
      <c r="I85" s="4"/>
    </row>
    <row r="86" spans="5:9" x14ac:dyDescent="0.25">
      <c r="E86" s="2"/>
      <c r="F86" s="2"/>
      <c r="G86" s="3"/>
      <c r="H86" s="3"/>
      <c r="I86" s="4"/>
    </row>
    <row r="87" spans="5:9" x14ac:dyDescent="0.25">
      <c r="E87" s="2"/>
      <c r="F87" s="2"/>
      <c r="G87" s="3"/>
      <c r="H87" s="3"/>
      <c r="I87" s="4"/>
    </row>
    <row r="88" spans="5:9" x14ac:dyDescent="0.25">
      <c r="E88" s="2"/>
      <c r="F88" s="2"/>
      <c r="G88" s="3"/>
      <c r="H88" s="3"/>
      <c r="I88" s="4"/>
    </row>
    <row r="89" spans="5:9" x14ac:dyDescent="0.25">
      <c r="E89" s="2"/>
      <c r="F89" s="2"/>
      <c r="G89" s="3"/>
      <c r="H89" s="3"/>
      <c r="I89" s="4"/>
    </row>
    <row r="90" spans="5:9" x14ac:dyDescent="0.25">
      <c r="E90" s="2"/>
      <c r="F90" s="2"/>
      <c r="G90" s="3"/>
      <c r="H90" s="3"/>
      <c r="I90" s="4"/>
    </row>
    <row r="91" spans="5:9" x14ac:dyDescent="0.25">
      <c r="E91" s="2"/>
      <c r="F91" s="2"/>
      <c r="G91" s="3"/>
      <c r="H91" s="3"/>
      <c r="I91" s="4"/>
    </row>
    <row r="92" spans="5:9" x14ac:dyDescent="0.25">
      <c r="E92" s="2"/>
      <c r="F92" s="2"/>
      <c r="G92" s="3"/>
      <c r="H92" s="3"/>
      <c r="I92" s="4"/>
    </row>
    <row r="93" spans="5:9" x14ac:dyDescent="0.25">
      <c r="E93" s="2"/>
      <c r="F93" s="2"/>
      <c r="G93" s="3"/>
      <c r="H93" s="3"/>
      <c r="I93" s="4"/>
    </row>
    <row r="94" spans="5:9" x14ac:dyDescent="0.25">
      <c r="E94" s="2"/>
      <c r="F94" s="2"/>
      <c r="G94" s="3"/>
      <c r="H94" s="3"/>
      <c r="I94" s="4"/>
    </row>
    <row r="95" spans="5:9" x14ac:dyDescent="0.25">
      <c r="E95" s="2"/>
      <c r="F95" s="2"/>
      <c r="G95" s="3"/>
      <c r="H95" s="3"/>
      <c r="I95" s="4"/>
    </row>
    <row r="96" spans="5:9" x14ac:dyDescent="0.25">
      <c r="E96" s="2"/>
      <c r="F96" s="2"/>
      <c r="G96" s="3"/>
      <c r="H96" s="3"/>
      <c r="I96" s="4"/>
    </row>
    <row r="97" spans="5:9" x14ac:dyDescent="0.25">
      <c r="E97" s="2"/>
      <c r="F97" s="2"/>
      <c r="G97" s="3"/>
      <c r="H97" s="3"/>
      <c r="I97" s="4"/>
    </row>
    <row r="98" spans="5:9" x14ac:dyDescent="0.25">
      <c r="E98" s="2"/>
      <c r="F98" s="2"/>
      <c r="G98" s="3"/>
      <c r="H98" s="3"/>
      <c r="I98" s="4"/>
    </row>
    <row r="99" spans="5:9" x14ac:dyDescent="0.25">
      <c r="E99" s="2"/>
      <c r="F99" s="2"/>
      <c r="G99" s="3"/>
      <c r="H99" s="3"/>
      <c r="I99" s="4"/>
    </row>
    <row r="100" spans="5:9" x14ac:dyDescent="0.25">
      <c r="E100" s="2"/>
      <c r="F100" s="2"/>
      <c r="G100" s="3"/>
      <c r="H100" s="3"/>
      <c r="I100" s="4"/>
    </row>
    <row r="101" spans="5:9" x14ac:dyDescent="0.25">
      <c r="E101" s="2"/>
      <c r="F101" s="2"/>
      <c r="G101" s="3"/>
      <c r="H101" s="3"/>
      <c r="I101" s="4"/>
    </row>
    <row r="102" spans="5:9" x14ac:dyDescent="0.25">
      <c r="E102" s="2"/>
      <c r="F102" s="2"/>
      <c r="G102" s="3"/>
      <c r="H102" s="3"/>
      <c r="I102" s="4"/>
    </row>
    <row r="103" spans="5:9" x14ac:dyDescent="0.25">
      <c r="E103" s="2"/>
      <c r="F103" s="2"/>
      <c r="G103" s="3"/>
      <c r="H103" s="3"/>
      <c r="I103" s="4"/>
    </row>
    <row r="104" spans="5:9" x14ac:dyDescent="0.25">
      <c r="E104" s="2"/>
      <c r="F104" s="2"/>
      <c r="G104" s="3"/>
      <c r="H104" s="3"/>
      <c r="I104" s="4"/>
    </row>
    <row r="105" spans="5:9" x14ac:dyDescent="0.25">
      <c r="E105" s="2"/>
      <c r="F105" s="2"/>
      <c r="G105" s="3"/>
      <c r="H105" s="3"/>
      <c r="I105" s="4"/>
    </row>
    <row r="106" spans="5:9" x14ac:dyDescent="0.25">
      <c r="E106" s="2"/>
      <c r="F106" s="2"/>
      <c r="G106" s="3"/>
      <c r="H106" s="3"/>
      <c r="I106" s="4"/>
    </row>
    <row r="107" spans="5:9" x14ac:dyDescent="0.25">
      <c r="E107" s="2"/>
      <c r="F107" s="2"/>
      <c r="G107" s="3"/>
      <c r="H107" s="3"/>
      <c r="I107" s="4"/>
    </row>
    <row r="108" spans="5:9" x14ac:dyDescent="0.25">
      <c r="E108" s="2"/>
      <c r="F108" s="2"/>
      <c r="G108" s="3"/>
      <c r="H108" s="3"/>
      <c r="I108" s="4"/>
    </row>
    <row r="109" spans="5:9" x14ac:dyDescent="0.25">
      <c r="E109" s="2"/>
      <c r="F109" s="2"/>
      <c r="G109" s="3"/>
      <c r="H109" s="3"/>
      <c r="I109" s="4"/>
    </row>
    <row r="110" spans="5:9" x14ac:dyDescent="0.25">
      <c r="E110" s="2"/>
      <c r="F110" s="2"/>
      <c r="G110" s="3"/>
      <c r="H110" s="3"/>
      <c r="I110" s="4"/>
    </row>
    <row r="111" spans="5:9" x14ac:dyDescent="0.25">
      <c r="E111" s="2"/>
      <c r="F111" s="2"/>
      <c r="G111" s="3"/>
      <c r="H111" s="3"/>
      <c r="I111" s="4"/>
    </row>
    <row r="112" spans="5:9" x14ac:dyDescent="0.25">
      <c r="E112" s="2"/>
      <c r="F112" s="2"/>
      <c r="G112" s="3"/>
      <c r="H112" s="3"/>
      <c r="I112" s="4"/>
    </row>
    <row r="113" spans="5:9" x14ac:dyDescent="0.25">
      <c r="E113" s="4"/>
      <c r="F113" s="4"/>
      <c r="G113" s="3"/>
      <c r="H113" s="3"/>
      <c r="I113" s="4"/>
    </row>
    <row r="114" spans="5:9" x14ac:dyDescent="0.25">
      <c r="E114" s="4"/>
      <c r="F114" s="4"/>
      <c r="G114" s="3"/>
      <c r="H114" s="3"/>
      <c r="I114" s="4"/>
    </row>
    <row r="115" spans="5:9" x14ac:dyDescent="0.25">
      <c r="E115" s="2"/>
      <c r="F115" s="2"/>
      <c r="G115" s="3"/>
      <c r="H115" s="3"/>
      <c r="I115" s="4"/>
    </row>
    <row r="116" spans="5:9" x14ac:dyDescent="0.25">
      <c r="E116" s="2"/>
      <c r="F116" s="2"/>
      <c r="G116" s="3"/>
      <c r="H116" s="3"/>
      <c r="I116" s="4"/>
    </row>
    <row r="117" spans="5:9" x14ac:dyDescent="0.25">
      <c r="E117" s="2"/>
      <c r="F117" s="2"/>
      <c r="G117" s="3"/>
      <c r="H117" s="3"/>
      <c r="I117" s="4"/>
    </row>
    <row r="118" spans="5:9" x14ac:dyDescent="0.25">
      <c r="E118" s="2"/>
      <c r="F118" s="2"/>
      <c r="G118" s="3"/>
      <c r="H118" s="3"/>
      <c r="I118" s="4"/>
    </row>
    <row r="119" spans="5:9" x14ac:dyDescent="0.25">
      <c r="E119" s="2"/>
      <c r="F119" s="2"/>
      <c r="G119" s="3"/>
      <c r="H119" s="3"/>
      <c r="I119" s="4"/>
    </row>
    <row r="120" spans="5:9" x14ac:dyDescent="0.25">
      <c r="E120" s="2"/>
      <c r="F120" s="2"/>
      <c r="G120" s="3"/>
      <c r="H120" s="3"/>
      <c r="I120" s="4"/>
    </row>
    <row r="121" spans="5:9" x14ac:dyDescent="0.25">
      <c r="E121" s="2"/>
      <c r="F121" s="2"/>
      <c r="G121" s="3"/>
      <c r="H121" s="3"/>
      <c r="I121" s="4"/>
    </row>
    <row r="122" spans="5:9" x14ac:dyDescent="0.25">
      <c r="E122" s="2"/>
      <c r="F122" s="2"/>
      <c r="G122" s="3"/>
      <c r="H122" s="3"/>
      <c r="I122" s="4"/>
    </row>
    <row r="123" spans="5:9" x14ac:dyDescent="0.25">
      <c r="E123" s="2"/>
      <c r="F123" s="2"/>
      <c r="G123" s="3"/>
      <c r="H123" s="3"/>
      <c r="I123" s="4"/>
    </row>
    <row r="124" spans="5:9" x14ac:dyDescent="0.25">
      <c r="E124" s="2"/>
      <c r="F124" s="2"/>
      <c r="G124" s="3"/>
      <c r="H124" s="3"/>
      <c r="I124" s="4"/>
    </row>
    <row r="125" spans="5:9" x14ac:dyDescent="0.25">
      <c r="E125" s="2"/>
      <c r="F125" s="2"/>
      <c r="G125" s="3"/>
      <c r="H125" s="3"/>
      <c r="I125" s="4"/>
    </row>
    <row r="126" spans="5:9" x14ac:dyDescent="0.25">
      <c r="E126" s="2"/>
      <c r="F126" s="2"/>
      <c r="G126" s="3"/>
      <c r="H126" s="3"/>
      <c r="I126" s="4"/>
    </row>
    <row r="127" spans="5:9" x14ac:dyDescent="0.25">
      <c r="E127" s="2"/>
      <c r="F127" s="2"/>
      <c r="G127" s="3"/>
      <c r="H127" s="3"/>
      <c r="I127" s="4"/>
    </row>
    <row r="128" spans="5:9" x14ac:dyDescent="0.25">
      <c r="E128" s="2"/>
      <c r="F128" s="2"/>
      <c r="G128" s="3"/>
      <c r="H128" s="3"/>
      <c r="I128" s="4"/>
    </row>
    <row r="129" spans="5:9" x14ac:dyDescent="0.25">
      <c r="E129" s="2"/>
      <c r="F129" s="2"/>
      <c r="G129" s="3"/>
      <c r="H129" s="3"/>
      <c r="I129" s="4"/>
    </row>
    <row r="130" spans="5:9" x14ac:dyDescent="0.25">
      <c r="E130" s="2"/>
      <c r="F130" s="2"/>
      <c r="G130" s="3"/>
      <c r="H130" s="3"/>
      <c r="I130" s="4"/>
    </row>
    <row r="131" spans="5:9" x14ac:dyDescent="0.25">
      <c r="E131" s="2"/>
      <c r="F131" s="2"/>
      <c r="G131" s="3"/>
      <c r="H131" s="3"/>
      <c r="I131" s="4"/>
    </row>
    <row r="132" spans="5:9" x14ac:dyDescent="0.25">
      <c r="E132" s="2"/>
      <c r="F132" s="2"/>
      <c r="G132" s="3"/>
      <c r="H132" s="3"/>
      <c r="I132" s="4"/>
    </row>
    <row r="133" spans="5:9" x14ac:dyDescent="0.25">
      <c r="E133" s="2"/>
      <c r="F133" s="2"/>
      <c r="G133" s="3"/>
      <c r="H133" s="3"/>
      <c r="I133" s="4"/>
    </row>
    <row r="134" spans="5:9" x14ac:dyDescent="0.25">
      <c r="E134" s="2"/>
      <c r="F134" s="2"/>
      <c r="G134" s="3"/>
      <c r="H134" s="3"/>
      <c r="I134" s="4"/>
    </row>
    <row r="135" spans="5:9" x14ac:dyDescent="0.25">
      <c r="E135" s="2"/>
      <c r="F135" s="2"/>
      <c r="G135" s="3"/>
      <c r="H135" s="3"/>
      <c r="I135" s="4"/>
    </row>
    <row r="136" spans="5:9" x14ac:dyDescent="0.25">
      <c r="E136" s="2"/>
      <c r="F136" s="2"/>
      <c r="G136" s="3"/>
      <c r="H136" s="3"/>
      <c r="I136" s="4"/>
    </row>
    <row r="137" spans="5:9" x14ac:dyDescent="0.25">
      <c r="E137" s="2"/>
      <c r="F137" s="2"/>
      <c r="G137" s="3"/>
      <c r="H137" s="3"/>
      <c r="I137" s="4"/>
    </row>
    <row r="138" spans="5:9" x14ac:dyDescent="0.25">
      <c r="E138" s="2"/>
      <c r="F138" s="2"/>
      <c r="G138" s="3"/>
      <c r="H138" s="3"/>
      <c r="I138" s="4"/>
    </row>
    <row r="139" spans="5:9" x14ac:dyDescent="0.25">
      <c r="E139" s="2"/>
      <c r="F139" s="2"/>
      <c r="G139" s="3"/>
      <c r="H139" s="3"/>
      <c r="I139" s="4"/>
    </row>
    <row r="140" spans="5:9" x14ac:dyDescent="0.25">
      <c r="E140" s="2"/>
      <c r="F140" s="2"/>
      <c r="G140" s="3"/>
      <c r="H140" s="3"/>
      <c r="I140" s="4"/>
    </row>
    <row r="141" spans="5:9" x14ac:dyDescent="0.25">
      <c r="E141" s="4"/>
      <c r="F141" s="4"/>
      <c r="G141" s="3"/>
      <c r="H141" s="3"/>
      <c r="I141" s="4"/>
    </row>
    <row r="142" spans="5:9" x14ac:dyDescent="0.25">
      <c r="E142" s="2"/>
      <c r="F142" s="2"/>
      <c r="G142" s="3"/>
      <c r="H142" s="3"/>
      <c r="I142" s="4"/>
    </row>
    <row r="143" spans="5:9" x14ac:dyDescent="0.25">
      <c r="E143" s="2"/>
      <c r="F143" s="2"/>
      <c r="G143" s="3"/>
      <c r="H143" s="3"/>
      <c r="I143" s="4"/>
    </row>
    <row r="144" spans="5:9" x14ac:dyDescent="0.25">
      <c r="E144" s="2"/>
      <c r="F144" s="2"/>
      <c r="G144" s="3"/>
      <c r="H144" s="3"/>
      <c r="I144" s="4"/>
    </row>
    <row r="145" spans="5:9" x14ac:dyDescent="0.25">
      <c r="E145" s="2"/>
      <c r="F145" s="2"/>
      <c r="G145" s="3"/>
      <c r="H145" s="3"/>
      <c r="I145" s="4"/>
    </row>
    <row r="146" spans="5:9" x14ac:dyDescent="0.25">
      <c r="E146" s="2"/>
      <c r="F146" s="2"/>
      <c r="G146" s="3"/>
      <c r="H146" s="3"/>
      <c r="I146" s="4"/>
    </row>
    <row r="147" spans="5:9" x14ac:dyDescent="0.25">
      <c r="E147" s="4"/>
      <c r="F147" s="4"/>
      <c r="G147" s="3"/>
      <c r="H147" s="3"/>
      <c r="I147" s="4"/>
    </row>
    <row r="148" spans="5:9" x14ac:dyDescent="0.25">
      <c r="E148" s="2"/>
      <c r="F148" s="2"/>
      <c r="G148" s="3"/>
      <c r="H148" s="3"/>
      <c r="I148" s="4"/>
    </row>
    <row r="149" spans="5:9" x14ac:dyDescent="0.25">
      <c r="E149" s="2"/>
      <c r="F149" s="2"/>
      <c r="G149" s="3"/>
      <c r="H149" s="3"/>
      <c r="I149" s="4"/>
    </row>
    <row r="150" spans="5:9" x14ac:dyDescent="0.25">
      <c r="E150" s="2"/>
      <c r="F150" s="2"/>
      <c r="G150" s="3"/>
      <c r="H150" s="3"/>
      <c r="I150" s="4"/>
    </row>
    <row r="151" spans="5:9" x14ac:dyDescent="0.25">
      <c r="E151" s="2"/>
      <c r="F151" s="2"/>
      <c r="G151" s="3"/>
      <c r="H151" s="3"/>
      <c r="I151" s="4"/>
    </row>
    <row r="152" spans="5:9" x14ac:dyDescent="0.25">
      <c r="E152" s="2"/>
      <c r="F152" s="2"/>
      <c r="G152" s="3"/>
      <c r="H152" s="3"/>
      <c r="I152" s="4"/>
    </row>
    <row r="153" spans="5:9" x14ac:dyDescent="0.25">
      <c r="E153" s="2"/>
      <c r="F153" s="2"/>
      <c r="G153" s="3"/>
      <c r="H153" s="3"/>
      <c r="I153" s="4"/>
    </row>
    <row r="154" spans="5:9" x14ac:dyDescent="0.25">
      <c r="E154" s="2"/>
      <c r="F154" s="2"/>
      <c r="G154" s="3"/>
      <c r="H154" s="3"/>
      <c r="I154" s="4"/>
    </row>
    <row r="155" spans="5:9" x14ac:dyDescent="0.25">
      <c r="E155" s="2"/>
      <c r="F155" s="2"/>
      <c r="G155" s="3"/>
      <c r="H155" s="3"/>
      <c r="I155" s="4"/>
    </row>
    <row r="156" spans="5:9" x14ac:dyDescent="0.25">
      <c r="E156" s="2"/>
      <c r="F156" s="2"/>
      <c r="G156" s="3"/>
      <c r="H156" s="3"/>
      <c r="I156" s="4"/>
    </row>
    <row r="157" spans="5:9" x14ac:dyDescent="0.25">
      <c r="E157" s="2"/>
      <c r="F157" s="2"/>
      <c r="G157" s="3"/>
      <c r="H157" s="3"/>
      <c r="I157" s="4"/>
    </row>
    <row r="158" spans="5:9" x14ac:dyDescent="0.25">
      <c r="E158" s="2"/>
      <c r="F158" s="2"/>
      <c r="G158" s="3"/>
      <c r="H158" s="3"/>
      <c r="I158" s="4"/>
    </row>
    <row r="159" spans="5:9" x14ac:dyDescent="0.25">
      <c r="E159" s="2"/>
      <c r="F159" s="2"/>
      <c r="G159" s="3"/>
      <c r="H159" s="3"/>
      <c r="I159" s="4"/>
    </row>
    <row r="160" spans="5:9" x14ac:dyDescent="0.25">
      <c r="E160" s="2"/>
      <c r="F160" s="2"/>
      <c r="G160" s="3"/>
      <c r="H160" s="3"/>
      <c r="I160" s="4"/>
    </row>
    <row r="161" spans="5:9" x14ac:dyDescent="0.25">
      <c r="E161" s="2"/>
      <c r="F161" s="2"/>
      <c r="G161" s="3"/>
      <c r="H161" s="3"/>
      <c r="I161" s="4"/>
    </row>
    <row r="162" spans="5:9" x14ac:dyDescent="0.25">
      <c r="E162" s="2"/>
      <c r="F162" s="2"/>
      <c r="G162" s="3"/>
      <c r="H162" s="3"/>
      <c r="I162" s="4"/>
    </row>
    <row r="163" spans="5:9" x14ac:dyDescent="0.25">
      <c r="E163" s="2"/>
      <c r="F163" s="2"/>
      <c r="G163" s="3"/>
      <c r="H163" s="3"/>
      <c r="I163" s="4"/>
    </row>
    <row r="164" spans="5:9" x14ac:dyDescent="0.25">
      <c r="E164" s="2"/>
      <c r="F164" s="2"/>
      <c r="G164" s="3"/>
      <c r="H164" s="3"/>
      <c r="I164" s="4"/>
    </row>
    <row r="165" spans="5:9" x14ac:dyDescent="0.25">
      <c r="E165" s="2"/>
      <c r="F165" s="2"/>
      <c r="G165" s="3"/>
      <c r="H165" s="3"/>
      <c r="I165" s="4"/>
    </row>
    <row r="166" spans="5:9" x14ac:dyDescent="0.25">
      <c r="E166" s="2"/>
      <c r="F166" s="2"/>
      <c r="G166" s="3"/>
      <c r="H166" s="3"/>
      <c r="I166" s="4"/>
    </row>
    <row r="167" spans="5:9" x14ac:dyDescent="0.25">
      <c r="E167" s="2"/>
      <c r="F167" s="2"/>
      <c r="G167" s="3"/>
      <c r="H167" s="3"/>
      <c r="I167" s="4"/>
    </row>
    <row r="168" spans="5:9" x14ac:dyDescent="0.25">
      <c r="E168" s="2"/>
      <c r="F168" s="2"/>
      <c r="G168" s="3"/>
      <c r="H168" s="3"/>
      <c r="I168" s="4"/>
    </row>
    <row r="169" spans="5:9" x14ac:dyDescent="0.25">
      <c r="E169" s="2"/>
      <c r="F169" s="2"/>
      <c r="G169" s="3"/>
      <c r="H169" s="3"/>
      <c r="I169" s="4"/>
    </row>
    <row r="170" spans="5:9" x14ac:dyDescent="0.25">
      <c r="E170" s="2"/>
      <c r="F170" s="2"/>
      <c r="G170" s="3"/>
      <c r="H170" s="3"/>
      <c r="I170" s="4"/>
    </row>
    <row r="171" spans="5:9" x14ac:dyDescent="0.25">
      <c r="E171" s="2"/>
      <c r="F171" s="2"/>
      <c r="G171" s="3"/>
      <c r="H171" s="3"/>
      <c r="I171" s="4"/>
    </row>
    <row r="172" spans="5:9" x14ac:dyDescent="0.25">
      <c r="E172" s="2"/>
      <c r="F172" s="2"/>
      <c r="G172" s="3"/>
      <c r="H172" s="3"/>
      <c r="I172" s="4"/>
    </row>
    <row r="173" spans="5:9" x14ac:dyDescent="0.25">
      <c r="E173" s="2"/>
      <c r="F173" s="2"/>
      <c r="G173" s="3"/>
      <c r="H173" s="3"/>
      <c r="I173" s="4"/>
    </row>
    <row r="174" spans="5:9" x14ac:dyDescent="0.25">
      <c r="E174" s="2"/>
      <c r="F174" s="2"/>
      <c r="G174" s="3"/>
      <c r="H174" s="3"/>
      <c r="I174" s="4"/>
    </row>
    <row r="175" spans="5:9" x14ac:dyDescent="0.25">
      <c r="E175" s="2"/>
      <c r="F175" s="2"/>
      <c r="G175" s="3"/>
      <c r="H175" s="3"/>
      <c r="I175" s="4"/>
    </row>
    <row r="176" spans="5:9" x14ac:dyDescent="0.25">
      <c r="E176" s="2"/>
      <c r="F176" s="2"/>
      <c r="G176" s="3"/>
      <c r="H176" s="3"/>
      <c r="I176" s="4"/>
    </row>
    <row r="177" spans="5:9" x14ac:dyDescent="0.25">
      <c r="E177" s="2"/>
      <c r="F177" s="2"/>
      <c r="G177" s="3"/>
      <c r="H177" s="3"/>
      <c r="I177" s="4"/>
    </row>
    <row r="178" spans="5:9" x14ac:dyDescent="0.25">
      <c r="E178" s="2"/>
      <c r="F178" s="2"/>
      <c r="G178" s="3"/>
      <c r="H178" s="3"/>
      <c r="I178" s="4"/>
    </row>
    <row r="179" spans="5:9" x14ac:dyDescent="0.25">
      <c r="E179" s="2"/>
      <c r="F179" s="2"/>
      <c r="G179" s="3"/>
      <c r="H179" s="3"/>
      <c r="I179" s="4"/>
    </row>
    <row r="180" spans="5:9" x14ac:dyDescent="0.25">
      <c r="E180" s="2"/>
      <c r="F180" s="2"/>
      <c r="G180" s="3"/>
      <c r="H180" s="3"/>
      <c r="I180" s="4"/>
    </row>
    <row r="181" spans="5:9" x14ac:dyDescent="0.25">
      <c r="E181" s="2"/>
      <c r="F181" s="2"/>
      <c r="G181" s="3"/>
      <c r="H181" s="3"/>
      <c r="I181" s="4"/>
    </row>
    <row r="182" spans="5:9" x14ac:dyDescent="0.25">
      <c r="E182" s="2"/>
      <c r="F182" s="2"/>
      <c r="G182" s="3"/>
      <c r="H182" s="3"/>
      <c r="I182" s="4"/>
    </row>
    <row r="183" spans="5:9" x14ac:dyDescent="0.25">
      <c r="E183" s="2"/>
      <c r="F183" s="2"/>
      <c r="G183" s="3"/>
      <c r="H183" s="3"/>
      <c r="I183" s="4"/>
    </row>
    <row r="184" spans="5:9" x14ac:dyDescent="0.25">
      <c r="E184" s="2"/>
      <c r="F184" s="2"/>
      <c r="G184" s="3"/>
      <c r="H184" s="3"/>
      <c r="I184" s="4"/>
    </row>
    <row r="185" spans="5:9" x14ac:dyDescent="0.25">
      <c r="E185" s="2"/>
      <c r="F185" s="2"/>
      <c r="G185" s="3"/>
      <c r="H185" s="3"/>
      <c r="I185" s="4"/>
    </row>
    <row r="186" spans="5:9" x14ac:dyDescent="0.25">
      <c r="E186" s="2"/>
      <c r="F186" s="2"/>
      <c r="G186" s="3"/>
      <c r="H186" s="3"/>
      <c r="I186" s="4"/>
    </row>
    <row r="187" spans="5:9" x14ac:dyDescent="0.25">
      <c r="E187" s="2"/>
      <c r="F187" s="2"/>
      <c r="G187" s="3"/>
      <c r="H187" s="3"/>
      <c r="I187" s="4"/>
    </row>
    <row r="188" spans="5:9" x14ac:dyDescent="0.25">
      <c r="E188" s="2"/>
      <c r="F188" s="2"/>
      <c r="G188" s="3"/>
      <c r="H188" s="3"/>
      <c r="I188" s="4"/>
    </row>
    <row r="189" spans="5:9" x14ac:dyDescent="0.25">
      <c r="E189" s="2"/>
      <c r="F189" s="2"/>
      <c r="G189" s="3"/>
      <c r="H189" s="3"/>
      <c r="I189" s="4"/>
    </row>
    <row r="190" spans="5:9" x14ac:dyDescent="0.25">
      <c r="E190" s="2"/>
      <c r="F190" s="2"/>
      <c r="G190" s="3"/>
      <c r="H190" s="3"/>
      <c r="I190" s="4"/>
    </row>
    <row r="191" spans="5:9" x14ac:dyDescent="0.25">
      <c r="E191" s="2"/>
      <c r="F191" s="2"/>
      <c r="G191" s="3"/>
      <c r="H191" s="3"/>
      <c r="I191" s="4"/>
    </row>
    <row r="192" spans="5:9" x14ac:dyDescent="0.25">
      <c r="E192" s="2"/>
      <c r="F192" s="2"/>
      <c r="G192" s="3"/>
      <c r="H192" s="3"/>
      <c r="I192" s="4"/>
    </row>
    <row r="193" spans="5:9" x14ac:dyDescent="0.25">
      <c r="E193" s="4"/>
      <c r="F193" s="4"/>
      <c r="G193" s="3"/>
      <c r="H193" s="3"/>
      <c r="I193" s="4"/>
    </row>
    <row r="194" spans="5:9" x14ac:dyDescent="0.25">
      <c r="E194" s="4"/>
      <c r="F194" s="4"/>
      <c r="G194" s="3"/>
      <c r="H194" s="3"/>
      <c r="I194" s="4"/>
    </row>
    <row r="195" spans="5:9" x14ac:dyDescent="0.25">
      <c r="E195" s="2"/>
      <c r="F195" s="2"/>
      <c r="G195" s="3"/>
      <c r="H195" s="3"/>
      <c r="I195" s="4"/>
    </row>
    <row r="196" spans="5:9" x14ac:dyDescent="0.25">
      <c r="E196" s="2"/>
      <c r="F196" s="2"/>
      <c r="G196" s="3"/>
      <c r="H196" s="3"/>
      <c r="I196" s="4"/>
    </row>
    <row r="197" spans="5:9" x14ac:dyDescent="0.25">
      <c r="E197" s="4"/>
      <c r="F197" s="4"/>
      <c r="G197" s="3"/>
      <c r="H197" s="3"/>
      <c r="I197" s="4"/>
    </row>
    <row r="198" spans="5:9" x14ac:dyDescent="0.25">
      <c r="E198" s="2"/>
      <c r="F198" s="2"/>
      <c r="G198" s="3"/>
      <c r="H198" s="3"/>
      <c r="I198" s="4"/>
    </row>
    <row r="199" spans="5:9" x14ac:dyDescent="0.25">
      <c r="E199" s="2"/>
      <c r="F199" s="2"/>
      <c r="G199" s="3"/>
      <c r="H199" s="3"/>
      <c r="I199" s="4"/>
    </row>
    <row r="200" spans="5:9" x14ac:dyDescent="0.25">
      <c r="E200" s="2"/>
      <c r="F200" s="2"/>
      <c r="G200" s="3"/>
      <c r="H200" s="3"/>
      <c r="I200" s="4"/>
    </row>
    <row r="201" spans="5:9" x14ac:dyDescent="0.25">
      <c r="E201" s="2"/>
      <c r="F201" s="2"/>
      <c r="G201" s="3"/>
      <c r="H201" s="3"/>
      <c r="I201" s="4"/>
    </row>
    <row r="202" spans="5:9" x14ac:dyDescent="0.25">
      <c r="E202" s="2"/>
      <c r="F202" s="2"/>
      <c r="G202" s="3"/>
      <c r="H202" s="3"/>
      <c r="I202" s="4"/>
    </row>
    <row r="203" spans="5:9" x14ac:dyDescent="0.25">
      <c r="E203" s="2"/>
      <c r="F203" s="2"/>
      <c r="G203" s="3"/>
      <c r="H203" s="3"/>
      <c r="I203" s="4"/>
    </row>
    <row r="204" spans="5:9" x14ac:dyDescent="0.25">
      <c r="E204" s="2"/>
      <c r="F204" s="2"/>
      <c r="G204" s="3"/>
      <c r="H204" s="3"/>
      <c r="I204" s="4"/>
    </row>
    <row r="205" spans="5:9" x14ac:dyDescent="0.25">
      <c r="E205" s="2"/>
      <c r="F205" s="2"/>
      <c r="G205" s="3"/>
      <c r="H205" s="3"/>
      <c r="I205" s="4"/>
    </row>
    <row r="206" spans="5:9" x14ac:dyDescent="0.25">
      <c r="E206" s="2"/>
      <c r="F206" s="2"/>
      <c r="G206" s="3"/>
      <c r="H206" s="3"/>
      <c r="I206" s="4"/>
    </row>
    <row r="207" spans="5:9" x14ac:dyDescent="0.25">
      <c r="E207" s="2"/>
      <c r="F207" s="2"/>
      <c r="G207" s="3"/>
      <c r="H207" s="3"/>
      <c r="I207" s="4"/>
    </row>
    <row r="208" spans="5:9" x14ac:dyDescent="0.25">
      <c r="E208" s="2"/>
      <c r="F208" s="2"/>
      <c r="G208" s="3"/>
      <c r="H208" s="3"/>
      <c r="I208" s="4"/>
    </row>
    <row r="209" spans="5:9" x14ac:dyDescent="0.25">
      <c r="E209" s="2"/>
      <c r="F209" s="2"/>
      <c r="G209" s="3"/>
      <c r="H209" s="3"/>
      <c r="I209" s="4"/>
    </row>
    <row r="210" spans="5:9" x14ac:dyDescent="0.25">
      <c r="E210" s="2"/>
      <c r="F210" s="2"/>
      <c r="G210" s="3"/>
      <c r="H210" s="3"/>
      <c r="I210" s="4"/>
    </row>
    <row r="211" spans="5:9" x14ac:dyDescent="0.25">
      <c r="E211" s="2"/>
      <c r="F211" s="2"/>
      <c r="G211" s="3"/>
      <c r="H211" s="3"/>
      <c r="I211" s="4"/>
    </row>
    <row r="212" spans="5:9" x14ac:dyDescent="0.25">
      <c r="E212" s="2"/>
      <c r="F212" s="2"/>
      <c r="G212" s="3"/>
      <c r="H212" s="3"/>
      <c r="I212" s="4"/>
    </row>
    <row r="213" spans="5:9" x14ac:dyDescent="0.25">
      <c r="E213" s="2"/>
      <c r="F213" s="2"/>
      <c r="G213" s="3"/>
      <c r="H213" s="3"/>
      <c r="I213" s="4"/>
    </row>
    <row r="214" spans="5:9" x14ac:dyDescent="0.25">
      <c r="E214" s="2"/>
      <c r="F214" s="2"/>
      <c r="G214" s="3"/>
      <c r="H214" s="3"/>
      <c r="I214" s="4"/>
    </row>
    <row r="215" spans="5:9" x14ac:dyDescent="0.25">
      <c r="E215" s="2"/>
      <c r="F215" s="2"/>
      <c r="G215" s="3"/>
      <c r="H215" s="3"/>
      <c r="I215" s="4"/>
    </row>
    <row r="216" spans="5:9" x14ac:dyDescent="0.25">
      <c r="E216" s="2"/>
      <c r="F216" s="2"/>
      <c r="G216" s="3"/>
      <c r="H216" s="3"/>
      <c r="I216" s="4"/>
    </row>
    <row r="217" spans="5:9" x14ac:dyDescent="0.25">
      <c r="E217" s="2"/>
      <c r="F217" s="2"/>
      <c r="G217" s="3"/>
      <c r="H217" s="3"/>
      <c r="I217" s="4"/>
    </row>
    <row r="218" spans="5:9" x14ac:dyDescent="0.25">
      <c r="E218" s="2"/>
      <c r="F218" s="2"/>
      <c r="G218" s="3"/>
      <c r="H218" s="3"/>
      <c r="I218" s="4"/>
    </row>
    <row r="219" spans="5:9" x14ac:dyDescent="0.25">
      <c r="E219" s="2"/>
      <c r="F219" s="2"/>
      <c r="G219" s="3"/>
      <c r="H219" s="3"/>
      <c r="I219" s="4"/>
    </row>
    <row r="220" spans="5:9" x14ac:dyDescent="0.25">
      <c r="E220" s="2"/>
      <c r="F220" s="2"/>
      <c r="G220" s="3"/>
      <c r="H220" s="3"/>
      <c r="I220" s="4"/>
    </row>
    <row r="221" spans="5:9" x14ac:dyDescent="0.25">
      <c r="E221" s="2"/>
      <c r="F221" s="2"/>
      <c r="G221" s="3"/>
      <c r="H221" s="3"/>
      <c r="I221" s="4"/>
    </row>
    <row r="222" spans="5:9" x14ac:dyDescent="0.25">
      <c r="E222" s="2"/>
      <c r="F222" s="2"/>
      <c r="G222" s="3"/>
      <c r="H222" s="3"/>
      <c r="I222" s="4"/>
    </row>
    <row r="223" spans="5:9" x14ac:dyDescent="0.25">
      <c r="E223" s="2"/>
      <c r="F223" s="2"/>
      <c r="G223" s="3"/>
      <c r="H223" s="3"/>
      <c r="I223" s="4"/>
    </row>
    <row r="224" spans="5:9" x14ac:dyDescent="0.25">
      <c r="E224" s="2"/>
      <c r="F224" s="2"/>
      <c r="G224" s="3"/>
      <c r="H224" s="3"/>
      <c r="I224" s="4"/>
    </row>
    <row r="225" spans="5:9" x14ac:dyDescent="0.25">
      <c r="E225" s="2"/>
      <c r="F225" s="2"/>
      <c r="G225" s="3"/>
      <c r="H225" s="3"/>
      <c r="I225" s="4"/>
    </row>
    <row r="226" spans="5:9" x14ac:dyDescent="0.25">
      <c r="E226" s="2"/>
      <c r="F226" s="2"/>
      <c r="G226" s="3"/>
      <c r="H226" s="3"/>
      <c r="I226" s="4"/>
    </row>
    <row r="227" spans="5:9" x14ac:dyDescent="0.25">
      <c r="E227" s="2"/>
      <c r="F227" s="2"/>
      <c r="G227" s="3"/>
      <c r="H227" s="3"/>
      <c r="I227" s="4"/>
    </row>
    <row r="228" spans="5:9" x14ac:dyDescent="0.25">
      <c r="E228" s="2"/>
      <c r="F228" s="2"/>
      <c r="G228" s="3"/>
      <c r="H228" s="3"/>
      <c r="I228" s="4"/>
    </row>
    <row r="229" spans="5:9" x14ac:dyDescent="0.25">
      <c r="E229" s="2"/>
      <c r="F229" s="2"/>
      <c r="G229" s="3"/>
      <c r="H229" s="3"/>
      <c r="I229" s="4"/>
    </row>
    <row r="230" spans="5:9" x14ac:dyDescent="0.25">
      <c r="E230" s="2"/>
      <c r="F230" s="2"/>
      <c r="G230" s="3"/>
      <c r="H230" s="3"/>
      <c r="I230" s="4"/>
    </row>
    <row r="231" spans="5:9" x14ac:dyDescent="0.25">
      <c r="E231" s="2"/>
      <c r="F231" s="2"/>
      <c r="G231" s="3"/>
      <c r="H231" s="3"/>
      <c r="I231" s="4"/>
    </row>
    <row r="232" spans="5:9" x14ac:dyDescent="0.25">
      <c r="E232" s="2"/>
      <c r="F232" s="2"/>
      <c r="G232" s="3"/>
      <c r="H232" s="3"/>
      <c r="I232" s="4"/>
    </row>
    <row r="233" spans="5:9" x14ac:dyDescent="0.25">
      <c r="E233" s="4"/>
      <c r="F233" s="4"/>
      <c r="G233" s="3"/>
      <c r="H233" s="3"/>
      <c r="I233" s="4"/>
    </row>
    <row r="234" spans="5:9" x14ac:dyDescent="0.25">
      <c r="E234" s="2"/>
      <c r="F234" s="2"/>
      <c r="G234" s="3"/>
      <c r="H234" s="3"/>
      <c r="I234" s="4"/>
    </row>
    <row r="235" spans="5:9" x14ac:dyDescent="0.25">
      <c r="E235" s="2"/>
      <c r="F235" s="2"/>
      <c r="G235" s="3"/>
      <c r="H235" s="3"/>
      <c r="I235" s="4"/>
    </row>
    <row r="236" spans="5:9" x14ac:dyDescent="0.25">
      <c r="E236" s="2"/>
      <c r="F236" s="2"/>
      <c r="G236" s="3"/>
      <c r="H236" s="3"/>
      <c r="I236" s="4"/>
    </row>
    <row r="237" spans="5:9" x14ac:dyDescent="0.25">
      <c r="E237" s="4"/>
      <c r="F237" s="4"/>
      <c r="G237" s="3"/>
      <c r="H237" s="3"/>
      <c r="I237" s="4"/>
    </row>
    <row r="238" spans="5:9" x14ac:dyDescent="0.25">
      <c r="E238" s="4"/>
      <c r="F238" s="4"/>
      <c r="G238" s="3"/>
      <c r="H238" s="3"/>
      <c r="I238" s="4"/>
    </row>
    <row r="239" spans="5:9" x14ac:dyDescent="0.25">
      <c r="E239" s="2"/>
      <c r="F239" s="2"/>
      <c r="G239" s="3"/>
      <c r="H239" s="3"/>
      <c r="I239" s="4"/>
    </row>
    <row r="240" spans="5:9" x14ac:dyDescent="0.25">
      <c r="E240" s="2"/>
      <c r="F240" s="2"/>
      <c r="G240" s="3"/>
      <c r="H240" s="3"/>
      <c r="I240" s="4"/>
    </row>
    <row r="241" spans="5:9" x14ac:dyDescent="0.25">
      <c r="E241" s="2"/>
      <c r="F241" s="2"/>
      <c r="G241" s="3"/>
      <c r="H241" s="3"/>
      <c r="I24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A27" sqref="A27"/>
    </sheetView>
  </sheetViews>
  <sheetFormatPr defaultColWidth="8.85546875" defaultRowHeight="15" x14ac:dyDescent="0.25"/>
  <cols>
    <col min="1" max="1" width="17.42578125" bestFit="1" customWidth="1"/>
    <col min="2" max="2" width="15" bestFit="1" customWidth="1"/>
  </cols>
  <sheetData>
    <row r="3" spans="1:2" x14ac:dyDescent="0.2">
      <c r="A3" t="s">
        <v>52</v>
      </c>
      <c r="B3" t="s">
        <v>53</v>
      </c>
    </row>
    <row r="4" spans="1:2" x14ac:dyDescent="0.2">
      <c r="A4" t="s">
        <v>6</v>
      </c>
      <c r="B4" s="7">
        <v>75</v>
      </c>
    </row>
    <row r="5" spans="1:2" x14ac:dyDescent="0.2">
      <c r="A5" t="s">
        <v>3</v>
      </c>
      <c r="B5" s="7">
        <v>60</v>
      </c>
    </row>
    <row r="6" spans="1:2" x14ac:dyDescent="0.2">
      <c r="A6" t="s">
        <v>8</v>
      </c>
      <c r="B6" s="7">
        <v>70</v>
      </c>
    </row>
    <row r="7" spans="1:2" x14ac:dyDescent="0.2">
      <c r="A7" t="s">
        <v>10</v>
      </c>
      <c r="B7" s="7">
        <v>65</v>
      </c>
    </row>
    <row r="8" spans="1:2" x14ac:dyDescent="0.2">
      <c r="A8" t="s">
        <v>4</v>
      </c>
      <c r="B8" s="7">
        <v>80</v>
      </c>
    </row>
    <row r="9" spans="1:2" x14ac:dyDescent="0.2">
      <c r="A9" t="s">
        <v>5</v>
      </c>
      <c r="B9" s="7">
        <v>85</v>
      </c>
    </row>
    <row r="14" spans="1:2" x14ac:dyDescent="0.2">
      <c r="A14" t="s">
        <v>54</v>
      </c>
      <c r="B14" s="6">
        <f ca="1">DATE(YEAR(TODAY()),1,1)</f>
        <v>43831</v>
      </c>
    </row>
    <row r="15" spans="1:2" x14ac:dyDescent="0.2">
      <c r="A15" t="s">
        <v>55</v>
      </c>
      <c r="B15" s="6">
        <f ca="1">IF(WEEKDAY(DATE(YEAR(TODAY()),5,31))&gt;=2,DATE(YEAR(TODAY()),5,31)-WEEKDAY(DATE(YEAR(TODAY()),5,31))+2,DATE(YEAR(TODAY()),5,31)-5-WEEKDAY(DATE(YEAR(TODAY()),5,31)))</f>
        <v>43976</v>
      </c>
    </row>
    <row r="16" spans="1:2" x14ac:dyDescent="0.2">
      <c r="A16" t="s">
        <v>56</v>
      </c>
      <c r="B16" s="6">
        <f ca="1">DATE(YEAR(TODAY()),7,4)</f>
        <v>44016</v>
      </c>
    </row>
    <row r="17" spans="1:2" x14ac:dyDescent="0.2">
      <c r="A17" t="s">
        <v>57</v>
      </c>
      <c r="B17" s="6">
        <f ca="1">IF(WEEKDAY(DATE(YEAR(TODAY()),9,1))&gt;2,DATE(YEAR(TODAY()),9,1)-WEEKDAY(DATE(YEAR(TODAY()),9,1))+9,DATE(YEAR(TODAY()),9,1)-WEEKDAY(DATE(YEAR(TODAY()),9,1))+2)</f>
        <v>44081</v>
      </c>
    </row>
    <row r="18" spans="1:2" x14ac:dyDescent="0.2">
      <c r="A18" t="s">
        <v>58</v>
      </c>
      <c r="B18" s="6">
        <f ca="1">IF(WEEKDAY(DATE(YEAR(TODAY()),11,1))&lt;6,DATE(YEAR(TODAY()),11,1)-WEEKDAY(DATE(YEAR(TODAY()),11,1))+26,DATE(YEAR(TODAY()),11,1)-WEEKDAY(DATE(YEAR(TODAY()),11,1))+33)</f>
        <v>44161</v>
      </c>
    </row>
    <row r="19" spans="1:2" x14ac:dyDescent="0.2">
      <c r="A19" t="s">
        <v>59</v>
      </c>
      <c r="B19" s="6">
        <f ca="1">DATE(YEAR(TODAY()),12,25)</f>
        <v>44190</v>
      </c>
    </row>
    <row r="20" spans="1:2" x14ac:dyDescent="0.2">
      <c r="A20" t="s">
        <v>54</v>
      </c>
      <c r="B20" s="6">
        <f ca="1">DATE(YEAR(TODAY())+1,1,1)</f>
        <v>44197</v>
      </c>
    </row>
    <row r="21" spans="1:2" x14ac:dyDescent="0.2">
      <c r="A21" t="s">
        <v>55</v>
      </c>
      <c r="B21" s="6">
        <f ca="1">IF(WEEKDAY(DATE(YEAR(TODAY())+1,5,31))&gt;=2,DATE(YEAR(TODAY())+1,5,31)-WEEKDAY(DATE(YEAR(TODAY())+1,5,31))+2,DATE(YEAR(TODAY())+1,5,31)-5-WEEKDAY(DATE(YEAR(TODAY())+1,5,31)))</f>
        <v>44347</v>
      </c>
    </row>
    <row r="22" spans="1:2" x14ac:dyDescent="0.2">
      <c r="A22" t="s">
        <v>56</v>
      </c>
      <c r="B22" s="6">
        <f ca="1">DATE(YEAR(TODAY())+1,7,4)</f>
        <v>44381</v>
      </c>
    </row>
    <row r="23" spans="1:2" x14ac:dyDescent="0.2">
      <c r="A23" t="s">
        <v>57</v>
      </c>
      <c r="B23" s="6">
        <f ca="1">IF(WEEKDAY(DATE(YEAR(TODAY())+1,9,1))&gt;2,DATE(YEAR(TODAY())+1,9,1)-WEEKDAY(DATE(YEAR(TODAY())+1,9,1))+9,DATE(YEAR(TODAY())+1,9,1)-WEEKDAY(DATE(YEAR(TODAY())+1,9,1))+2)</f>
        <v>44445</v>
      </c>
    </row>
    <row r="24" spans="1:2" x14ac:dyDescent="0.2">
      <c r="A24" t="s">
        <v>58</v>
      </c>
      <c r="B24" s="6">
        <f ca="1">IF(WEEKDAY(DATE(YEAR(TODAY())+1,11,1))&lt;6,DATE(YEAR(TODAY())+1,11,1)-WEEKDAY(DATE(YEAR(TODAY())+1,11,1))+26,DATE(YEAR(TODAY())+1,11,1)-WEEKDAY(DATE(YEAR(TODAY())+1,11,1))+33)</f>
        <v>44525</v>
      </c>
    </row>
    <row r="25" spans="1:2" x14ac:dyDescent="0.2">
      <c r="A25" t="s">
        <v>59</v>
      </c>
      <c r="B25" s="6">
        <f ca="1">DATE(YEAR(TODAY())+1,12,25)</f>
        <v>44555</v>
      </c>
    </row>
    <row r="26" spans="1:2" x14ac:dyDescent="0.25">
      <c r="A26" t="s">
        <v>111</v>
      </c>
      <c r="B26" s="6">
        <v>35338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Brigham Young University Idaho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Rigby, Steven</dc:creator>
  <cp:lastModifiedBy>user</cp:lastModifiedBy>
  <dcterms:created xsi:type="dcterms:W3CDTF">2018-05-09T20:32:53Z</dcterms:created>
  <dcterms:modified xsi:type="dcterms:W3CDTF">2020-02-14T06:27:10Z</dcterms:modified>
</cp:coreProperties>
</file>