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902eb8f24202cff/Desktop/"/>
    </mc:Choice>
  </mc:AlternateContent>
  <xr:revisionPtr revIDLastSave="31" documentId="11_5863430EEE9CEF416AF7F4EBB1935D26FD60C8B7" xr6:coauthVersionLast="47" xr6:coauthVersionMax="47" xr10:uidLastSave="{5DAD019F-43F2-43C9-8842-75F5B0F34942}"/>
  <bookViews>
    <workbookView xWindow="-108" yWindow="-108" windowWidth="23256" windowHeight="12456" firstSheet="4" activeTab="8" xr2:uid="{00000000-000D-0000-FFFF-FFFF00000000}"/>
  </bookViews>
  <sheets>
    <sheet name="Documentation" sheetId="7" r:id="rId1"/>
    <sheet name="Y-E Worksheet (2)" sheetId="3" r:id="rId2"/>
    <sheet name="Sales Commissions (2)" sheetId="2" r:id="rId3"/>
    <sheet name="Income Statement" sheetId="8" r:id="rId4"/>
    <sheet name="Balance Sheet" sheetId="9" r:id="rId5"/>
    <sheet name="Ratio Analysis" sheetId="10" r:id="rId6"/>
    <sheet name="Payroll Journal (2)" sheetId="4" r:id="rId7"/>
    <sheet name="What-If Analysis (2)" sheetId="5" r:id="rId8"/>
    <sheet name="Master Budget (2)" sheetId="6" r:id="rId9"/>
  </sheets>
  <externalReferences>
    <externalReference r:id="rId10"/>
  </externalReferences>
  <definedNames>
    <definedName name="_xlnm._FilterDatabase" localSheetId="8" hidden="1">'Master Budget (2)'!$A$1:$I$302</definedName>
    <definedName name="EMP_ID" localSheetId="6">'Payroll Journal (2)'!$B:$B</definedName>
    <definedName name="FICA" localSheetId="6">'Payroll Journal (2)'!$K:$K</definedName>
    <definedName name="FIT" localSheetId="6">'Payroll Journal (2)'!$L:$L</definedName>
    <definedName name="GROSS_PAY" localSheetId="6">'Payroll Journal (2)'!$J:$J</definedName>
    <definedName name="OT_HOURS" localSheetId="6">'Payroll Journal (2)'!$H:$H</definedName>
    <definedName name="OT_PAY" localSheetId="6">'Payroll Journal (2)'!$I:$I</definedName>
    <definedName name="PAY_RATE" localSheetId="6">'Payroll Journal (2)'!$F:$F</definedName>
    <definedName name="Pinot_Gris" localSheetId="2">'Sales Commissions (2)'!$C$12:$G$12</definedName>
    <definedName name="_xlnm.Print_Area" localSheetId="1">'Y-E Worksheet (2)'!$A$1:$O$91</definedName>
    <definedName name="REG_HOURS" localSheetId="6">'Payroll Journal (2)'!$E:$E</definedName>
    <definedName name="REG_PAY" localSheetId="6">'Payroll Journal (2)'!$G:$G</definedName>
    <definedName name="RW_CS" localSheetId="2">'Sales Commissions (2)'!$C$15:$G$15</definedName>
    <definedName name="RW_CS">'[1]Sales Commissions'!$C$15:$G$15</definedName>
    <definedName name="RW_M" localSheetId="2">'Sales Commissions (2)'!$C$16:$G$16</definedName>
    <definedName name="RW_M">'[1]Sales Commissions'!$C$16:$G$16</definedName>
    <definedName name="RW_PN" localSheetId="2">'Sales Commissions (2)'!$C$17:$G$17</definedName>
    <definedName name="RW_PN">'[1]Sales Commissions'!$C$17:$G$17</definedName>
    <definedName name="RW_S" localSheetId="2">'Sales Commissions (2)'!$C$18:$G$18</definedName>
    <definedName name="RW_S">'[1]Sales Commissions'!$C$18:$G$18</definedName>
    <definedName name="SW_B" localSheetId="2">'Sales Commissions (2)'!$C$21:$G$21</definedName>
    <definedName name="SW_B">'[1]Sales Commissions'!$C$21:$G$21</definedName>
    <definedName name="SW_BDB" localSheetId="2">'Sales Commissions (2)'!$C$22:$G$22</definedName>
    <definedName name="SW_BDB">'[1]Sales Commissions'!$C$22:$G$22</definedName>
    <definedName name="TYPE" localSheetId="6">'Payroll Journal (2)'!$D:$D</definedName>
    <definedName name="WW_C" localSheetId="2">'Sales Commissions (2)'!$C$9:$G$9</definedName>
    <definedName name="WW_C">'[1]Sales Commissions'!$C$9:$G$9</definedName>
    <definedName name="WW_CB" localSheetId="2">'Sales Commissions (2)'!$C$11:$G$11</definedName>
    <definedName name="WW_CB">'[1]Sales Commissions'!$C$11:$G$11</definedName>
    <definedName name="WW_PG" localSheetId="2">'Sales Commissions (2)'!$C$12:$G$12</definedName>
    <definedName name="WW_PG">'[1]Sales Commissions'!$C$12:$G$12</definedName>
    <definedName name="WW_R" localSheetId="2">'Sales Commissions (2)'!$C$10:$G$10</definedName>
    <definedName name="WW_R">'[1]Sales Commissions'!$C$10:$G$10</definedName>
    <definedName name="WW_SB" localSheetId="2">'Sales Commissions (2)'!$C$8:$G$8</definedName>
    <definedName name="WW_SB">'[1]Sales Commissions'!$C$8:$G$8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2" l="1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15" i="8"/>
  <c r="B5" i="8"/>
  <c r="B6" i="8"/>
  <c r="B7" i="8"/>
  <c r="F35" i="2" l="1"/>
  <c r="I9" i="3" l="1"/>
  <c r="M9" i="3" s="1"/>
  <c r="I10" i="3"/>
  <c r="M10" i="3" s="1"/>
  <c r="I11" i="3"/>
  <c r="M11" i="3" s="1"/>
  <c r="I12" i="3"/>
  <c r="M12" i="3" s="1"/>
  <c r="I13" i="3"/>
  <c r="M13" i="3" s="1"/>
  <c r="I14" i="3"/>
  <c r="M14" i="3" s="1"/>
  <c r="J15" i="3"/>
  <c r="N15" i="3" s="1"/>
  <c r="I16" i="3"/>
  <c r="M16" i="3" s="1"/>
  <c r="I17" i="3"/>
  <c r="M17" i="3" s="1"/>
  <c r="I18" i="3"/>
  <c r="M18" i="3" s="1"/>
  <c r="I19" i="3"/>
  <c r="M19" i="3" s="1"/>
  <c r="I20" i="3"/>
  <c r="M20" i="3"/>
  <c r="J21" i="3"/>
  <c r="N21" i="3" s="1"/>
  <c r="I22" i="3"/>
  <c r="M22" i="3" s="1"/>
  <c r="J25" i="3"/>
  <c r="N25" i="3" s="1"/>
  <c r="J26" i="3"/>
  <c r="N26" i="3" s="1"/>
  <c r="J27" i="3"/>
  <c r="N27" i="3" s="1"/>
  <c r="J28" i="3"/>
  <c r="N28" i="3" s="1"/>
  <c r="J29" i="3"/>
  <c r="N29" i="3" s="1"/>
  <c r="J30" i="3"/>
  <c r="N30" i="3" s="1"/>
  <c r="J31" i="3"/>
  <c r="N31" i="3" s="1"/>
  <c r="J32" i="3"/>
  <c r="N32" i="3" s="1"/>
  <c r="J33" i="3"/>
  <c r="N33" i="3" s="1"/>
  <c r="J34" i="3"/>
  <c r="N34" i="3" s="1"/>
  <c r="J35" i="3"/>
  <c r="J36" i="3"/>
  <c r="N36" i="3" s="1"/>
  <c r="J37" i="3"/>
  <c r="N37" i="3" s="1"/>
  <c r="J40" i="3"/>
  <c r="N40" i="3" s="1"/>
  <c r="J41" i="3"/>
  <c r="N41" i="3" s="1"/>
  <c r="I42" i="3"/>
  <c r="N42" i="3"/>
  <c r="J43" i="3"/>
  <c r="N43" i="3" s="1"/>
  <c r="J46" i="3"/>
  <c r="L46" i="3"/>
  <c r="E5" i="8" s="1"/>
  <c r="I47" i="3"/>
  <c r="K47" i="3" s="1"/>
  <c r="C6" i="8" s="1"/>
  <c r="I48" i="3"/>
  <c r="K48" i="3"/>
  <c r="C7" i="8" s="1"/>
  <c r="J50" i="3"/>
  <c r="L50" i="3" s="1"/>
  <c r="J51" i="3"/>
  <c r="L51" i="3" s="1"/>
  <c r="I54" i="3"/>
  <c r="K54" i="3" s="1"/>
  <c r="G11" i="8" s="1"/>
  <c r="I57" i="3"/>
  <c r="K57" i="3"/>
  <c r="E15" i="8" s="1"/>
  <c r="I58" i="3"/>
  <c r="K58" i="3"/>
  <c r="E16" i="8" s="1"/>
  <c r="I59" i="3"/>
  <c r="K59" i="3" s="1"/>
  <c r="E17" i="8" s="1"/>
  <c r="I60" i="3"/>
  <c r="K60" i="3" s="1"/>
  <c r="E18" i="8" s="1"/>
  <c r="I61" i="3"/>
  <c r="K61" i="3" s="1"/>
  <c r="E19" i="8" s="1"/>
  <c r="I62" i="3"/>
  <c r="K62" i="3"/>
  <c r="E20" i="8" s="1"/>
  <c r="I63" i="3"/>
  <c r="K63" i="3" s="1"/>
  <c r="E21" i="8" s="1"/>
  <c r="I64" i="3"/>
  <c r="K64" i="3" s="1"/>
  <c r="E22" i="8" s="1"/>
  <c r="I65" i="3"/>
  <c r="K65" i="3"/>
  <c r="E23" i="8" s="1"/>
  <c r="I66" i="3"/>
  <c r="K66" i="3" s="1"/>
  <c r="E24" i="8" s="1"/>
  <c r="I67" i="3"/>
  <c r="K67" i="3"/>
  <c r="E25" i="8" s="1"/>
  <c r="I68" i="3"/>
  <c r="K68" i="3" s="1"/>
  <c r="E26" i="8" s="1"/>
  <c r="I69" i="3"/>
  <c r="K69" i="3"/>
  <c r="E27" i="8" s="1"/>
  <c r="I70" i="3"/>
  <c r="K70" i="3" s="1"/>
  <c r="E28" i="8" s="1"/>
  <c r="I71" i="3"/>
  <c r="K71" i="3" s="1"/>
  <c r="E29" i="8" s="1"/>
  <c r="I72" i="3"/>
  <c r="K72" i="3" s="1"/>
  <c r="E30" i="8" s="1"/>
  <c r="I73" i="3"/>
  <c r="K73" i="3"/>
  <c r="E31" i="8" s="1"/>
  <c r="I74" i="3"/>
  <c r="K74" i="3"/>
  <c r="E32" i="8" s="1"/>
  <c r="I75" i="3"/>
  <c r="K75" i="3"/>
  <c r="E33" i="8" s="1"/>
  <c r="I76" i="3"/>
  <c r="K76" i="3" s="1"/>
  <c r="E34" i="8" s="1"/>
  <c r="I77" i="3"/>
  <c r="K77" i="3" s="1"/>
  <c r="E35" i="8" s="1"/>
  <c r="I78" i="3"/>
  <c r="K78" i="3"/>
  <c r="E36" i="8" s="1"/>
  <c r="I79" i="3"/>
  <c r="K79" i="3" s="1"/>
  <c r="E37" i="8" s="1"/>
  <c r="I80" i="3"/>
  <c r="K80" i="3" s="1"/>
  <c r="E38" i="8" s="1"/>
  <c r="I81" i="3"/>
  <c r="K81" i="3"/>
  <c r="E39" i="8" s="1"/>
  <c r="I82" i="3"/>
  <c r="K82" i="3"/>
  <c r="E40" i="8" s="1"/>
  <c r="I83" i="3"/>
  <c r="K83" i="3"/>
  <c r="E41" i="8" s="1"/>
  <c r="I84" i="3"/>
  <c r="K84" i="3" s="1"/>
  <c r="E42" i="8" s="1"/>
  <c r="I85" i="3"/>
  <c r="K85" i="3"/>
  <c r="E43" i="8" s="1"/>
  <c r="I86" i="3"/>
  <c r="K86" i="3" s="1"/>
  <c r="E44" i="8" s="1"/>
  <c r="I87" i="3"/>
  <c r="K87" i="3"/>
  <c r="E45" i="8" s="1"/>
  <c r="I88" i="3"/>
  <c r="K88" i="3" s="1"/>
  <c r="E46" i="8" s="1"/>
  <c r="I89" i="3"/>
  <c r="K89" i="3"/>
  <c r="E47" i="8" s="1"/>
  <c r="I90" i="3"/>
  <c r="K90" i="3"/>
  <c r="E48" i="8" s="1"/>
  <c r="C93" i="3"/>
  <c r="D93" i="3"/>
  <c r="E93" i="3"/>
  <c r="F93" i="3"/>
  <c r="G93" i="3"/>
  <c r="H93" i="3"/>
  <c r="C13" i="2"/>
  <c r="D13" i="2"/>
  <c r="E13" i="2"/>
  <c r="F13" i="2"/>
  <c r="G13" i="2"/>
  <c r="H13" i="2"/>
  <c r="C19" i="2"/>
  <c r="D19" i="2"/>
  <c r="E19" i="2"/>
  <c r="F19" i="2"/>
  <c r="F24" i="2" s="1"/>
  <c r="G19" i="2"/>
  <c r="C23" i="2"/>
  <c r="D23" i="2"/>
  <c r="E23" i="2"/>
  <c r="F23" i="2"/>
  <c r="G23" i="2"/>
  <c r="C29" i="2"/>
  <c r="D29" i="2"/>
  <c r="E29" i="2"/>
  <c r="F29" i="2"/>
  <c r="G29" i="2"/>
  <c r="C30" i="2"/>
  <c r="D30" i="2"/>
  <c r="E30" i="2"/>
  <c r="F30" i="2"/>
  <c r="C31" i="2"/>
  <c r="D31" i="2"/>
  <c r="E31" i="2"/>
  <c r="F31" i="2"/>
  <c r="G31" i="2"/>
  <c r="C32" i="2"/>
  <c r="D32" i="2"/>
  <c r="E32" i="2"/>
  <c r="F32" i="2"/>
  <c r="G32" i="2"/>
  <c r="C33" i="2"/>
  <c r="D33" i="2"/>
  <c r="E33" i="2"/>
  <c r="F33" i="2"/>
  <c r="G33" i="2"/>
  <c r="C34" i="2"/>
  <c r="D34" i="2"/>
  <c r="E34" i="2"/>
  <c r="F34" i="2"/>
  <c r="G34" i="2"/>
  <c r="C35" i="2"/>
  <c r="D35" i="2"/>
  <c r="E35" i="2"/>
  <c r="G35" i="2"/>
  <c r="C36" i="2"/>
  <c r="D36" i="2"/>
  <c r="E36" i="2"/>
  <c r="F36" i="2"/>
  <c r="G36" i="2"/>
  <c r="C37" i="2"/>
  <c r="D37" i="2"/>
  <c r="E37" i="2"/>
  <c r="F37" i="2"/>
  <c r="G37" i="2"/>
  <c r="C38" i="2"/>
  <c r="D38" i="2"/>
  <c r="E38" i="2"/>
  <c r="F38" i="2"/>
  <c r="G38" i="2"/>
  <c r="C39" i="2"/>
  <c r="D39" i="2"/>
  <c r="E39" i="2"/>
  <c r="F39" i="2"/>
  <c r="G39" i="2"/>
  <c r="G24" i="2" l="1"/>
  <c r="J93" i="3"/>
  <c r="C24" i="2"/>
  <c r="E7" i="8"/>
  <c r="C79" i="8"/>
  <c r="E78" i="8"/>
  <c r="G8" i="8"/>
  <c r="G13" i="8" s="1"/>
  <c r="G79" i="8" s="1"/>
  <c r="L91" i="3"/>
  <c r="L93" i="3" s="1"/>
  <c r="E24" i="2"/>
  <c r="H23" i="2"/>
  <c r="D24" i="2"/>
  <c r="M91" i="3"/>
  <c r="M93" i="3" s="1"/>
  <c r="N91" i="3"/>
  <c r="K91" i="3"/>
  <c r="I93" i="3"/>
  <c r="E40" i="2"/>
  <c r="D40" i="2"/>
  <c r="F40" i="2"/>
  <c r="C40" i="2"/>
  <c r="G40" i="2"/>
  <c r="H19" i="2"/>
  <c r="H24" i="2" s="1"/>
  <c r="E79" i="8" l="1"/>
  <c r="K92" i="3"/>
  <c r="N92" i="3" s="1"/>
  <c r="N93" i="3" s="1"/>
  <c r="H40" i="2"/>
  <c r="H42" i="2" s="1"/>
  <c r="K93" i="3"/>
</calcChain>
</file>

<file path=xl/sharedStrings.xml><?xml version="1.0" encoding="utf-8"?>
<sst xmlns="http://schemas.openxmlformats.org/spreadsheetml/2006/main" count="1854" uniqueCount="288">
  <si>
    <t>Responses to Formula Auditing Questions</t>
  </si>
  <si>
    <t>Requirement</t>
  </si>
  <si>
    <t>Average commission per bottle sold</t>
  </si>
  <si>
    <t>Total Commissions</t>
  </si>
  <si>
    <t>Blanc de blanc</t>
  </si>
  <si>
    <t>Brut</t>
  </si>
  <si>
    <t>Syrah</t>
  </si>
  <si>
    <t>Pinto Noir</t>
  </si>
  <si>
    <t>Merlot</t>
  </si>
  <si>
    <t>Cabernet Sauvignon</t>
  </si>
  <si>
    <t>Pinot Gris</t>
  </si>
  <si>
    <t>Chenin Blanc</t>
  </si>
  <si>
    <t>Riesling</t>
  </si>
  <si>
    <t>Chardonnay</t>
  </si>
  <si>
    <t>Sauvignon Blanc</t>
  </si>
  <si>
    <t>Commissions</t>
  </si>
  <si>
    <t>Total bottles sold</t>
  </si>
  <si>
    <t>Sparkling wines</t>
  </si>
  <si>
    <t>Red wines</t>
  </si>
  <si>
    <t>White wines</t>
  </si>
  <si>
    <t>VA</t>
  </si>
  <si>
    <t>SC</t>
  </si>
  <si>
    <t>NC</t>
  </si>
  <si>
    <t>GA</t>
  </si>
  <si>
    <t>AL</t>
  </si>
  <si>
    <t>Bottles sold in thousand of units</t>
  </si>
  <si>
    <t>For the year ended December 31, 20XX</t>
  </si>
  <si>
    <t>Chateau Americana</t>
  </si>
  <si>
    <t xml:space="preserve">        TOTALS</t>
  </si>
  <si>
    <t xml:space="preserve">            Net Income (Loss)</t>
  </si>
  <si>
    <t xml:space="preserve">        Sub-totals</t>
  </si>
  <si>
    <t>Interest expense</t>
  </si>
  <si>
    <t>Miscellaneous expense</t>
  </si>
  <si>
    <t>Bad debt expense</t>
  </si>
  <si>
    <t>Lease expense</t>
  </si>
  <si>
    <t>Automobile expense</t>
  </si>
  <si>
    <t>Repairs and maintenance</t>
  </si>
  <si>
    <t>Property tax expense</t>
  </si>
  <si>
    <t>Federal income tax expense</t>
  </si>
  <si>
    <t>Dues &amp; subscriptions expense</t>
  </si>
  <si>
    <t>Other employee benefits expense</t>
  </si>
  <si>
    <t>Workmen's compensation insurance</t>
  </si>
  <si>
    <t>Medical insurance</t>
  </si>
  <si>
    <t>Other insurance expense</t>
  </si>
  <si>
    <t>Travel and entertainment expense</t>
  </si>
  <si>
    <t>Depreciation expense</t>
  </si>
  <si>
    <t>Data processing expense</t>
  </si>
  <si>
    <t>Office supplies expense</t>
  </si>
  <si>
    <t>Other consulting fees</t>
  </si>
  <si>
    <t>Legal &amp; accounting fees</t>
  </si>
  <si>
    <t>Postage &amp; shipping expense</t>
  </si>
  <si>
    <t>Internet &amp; computer expense</t>
  </si>
  <si>
    <t>Telephone expense</t>
  </si>
  <si>
    <t>Festivals &amp; competitions expense</t>
  </si>
  <si>
    <t>Marketing expense</t>
  </si>
  <si>
    <t>Advertising expense</t>
  </si>
  <si>
    <t>Landscaping expense</t>
  </si>
  <si>
    <t>Irrigation &amp; waste disposal expense</t>
  </si>
  <si>
    <t>Utilities expense</t>
  </si>
  <si>
    <t>SUTA expense</t>
  </si>
  <si>
    <t>FUTA expense</t>
  </si>
  <si>
    <t>Medicare tax expense</t>
  </si>
  <si>
    <t>FICA tax expense</t>
  </si>
  <si>
    <t>Sales commissions expense</t>
  </si>
  <si>
    <t>Wages and salaries expense</t>
  </si>
  <si>
    <t>EXPENSES</t>
  </si>
  <si>
    <t>Cost of goods sold</t>
  </si>
  <si>
    <t>COST OF GOODS SOLD</t>
  </si>
  <si>
    <t>Interest income</t>
  </si>
  <si>
    <t>Dividend income</t>
  </si>
  <si>
    <t>Gains Losses</t>
  </si>
  <si>
    <t>Sales returns and allowances</t>
  </si>
  <si>
    <t>Sales discounts</t>
  </si>
  <si>
    <t>Sales</t>
  </si>
  <si>
    <t>REVENUE</t>
  </si>
  <si>
    <t>Retained earnings</t>
  </si>
  <si>
    <t>Dividends - common</t>
  </si>
  <si>
    <t>Paid-in capital in excess of par - common</t>
  </si>
  <si>
    <t>Common stock</t>
  </si>
  <si>
    <t>STOCKHOLDERS' EQUITY</t>
  </si>
  <si>
    <t>Notes payable</t>
  </si>
  <si>
    <t>Mortgages payable</t>
  </si>
  <si>
    <t>Dividend payable</t>
  </si>
  <si>
    <t>Property taxes payable</t>
  </si>
  <si>
    <t>Federal income taxes payable</t>
  </si>
  <si>
    <t>Other accrued expenses</t>
  </si>
  <si>
    <t>Unemployment taxes payable</t>
  </si>
  <si>
    <t>Medicare payable - employer</t>
  </si>
  <si>
    <t>FICA payable - employer</t>
  </si>
  <si>
    <t>Medicare withheld</t>
  </si>
  <si>
    <t>FICA withheld</t>
  </si>
  <si>
    <t>Federal income tax withheld</t>
  </si>
  <si>
    <t>Accounts payable</t>
  </si>
  <si>
    <t>LIABILITIES</t>
  </si>
  <si>
    <t xml:space="preserve"> </t>
  </si>
  <si>
    <t>Investments</t>
  </si>
  <si>
    <t>Accumulated depreciation</t>
  </si>
  <si>
    <t>Equipment</t>
  </si>
  <si>
    <t>Land and buildings</t>
  </si>
  <si>
    <t>Prepaid expenses</t>
  </si>
  <si>
    <t>Inventory - finished goods</t>
  </si>
  <si>
    <t>Inventory - production</t>
  </si>
  <si>
    <t>Allowance for bad debts</t>
  </si>
  <si>
    <t>Accounts receivable</t>
  </si>
  <si>
    <t>Petty cash</t>
  </si>
  <si>
    <t>Savings account</t>
  </si>
  <si>
    <t>Money market account</t>
  </si>
  <si>
    <t>Payroll checking account</t>
  </si>
  <si>
    <t>General checking account</t>
  </si>
  <si>
    <t>ASSETS</t>
  </si>
  <si>
    <t>CREDIT</t>
  </si>
  <si>
    <t>DEBIT</t>
  </si>
  <si>
    <t>SHEET</t>
  </si>
  <si>
    <t>STATEMENT</t>
  </si>
  <si>
    <t>TRIAL BALANCE</t>
  </si>
  <si>
    <t>TITLE</t>
  </si>
  <si>
    <t>NO.</t>
  </si>
  <si>
    <t>BALANCE</t>
  </si>
  <si>
    <t xml:space="preserve"> INCOME</t>
  </si>
  <si>
    <t>ADJUSTED</t>
  </si>
  <si>
    <t>ADJUSTMENTS</t>
  </si>
  <si>
    <t>UNADJUSTED</t>
  </si>
  <si>
    <t>POST CLOSING</t>
  </si>
  <si>
    <t xml:space="preserve"> ACCOUNT</t>
  </si>
  <si>
    <t>ACCT</t>
  </si>
  <si>
    <t>12-31-2014</t>
  </si>
  <si>
    <t>12-31-2013</t>
  </si>
  <si>
    <t>12/31/20XX</t>
  </si>
  <si>
    <t>YEAR-END WORKSHEET</t>
  </si>
  <si>
    <t>CHATEAU AMERICANA</t>
  </si>
  <si>
    <t>CK. NO.</t>
  </si>
  <si>
    <t>NET PAY
G/L 10100</t>
  </si>
  <si>
    <t>FED. INC. TAX
G/L 20300</t>
  </si>
  <si>
    <t>FICA &amp; MEDICARE
G/L 20600</t>
  </si>
  <si>
    <t>GROSS PAY
G/L 40500</t>
  </si>
  <si>
    <t>OVERTIME 
PAY</t>
  </si>
  <si>
    <t>OVERTIME 
HOURS</t>
  </si>
  <si>
    <t>REGULAR 
PAY</t>
  </si>
  <si>
    <t>PAY
RATE</t>
  </si>
  <si>
    <t>REGULAR 
HOURS</t>
  </si>
  <si>
    <t>SUBS
POST
REF</t>
  </si>
  <si>
    <t>PAYMENT</t>
  </si>
  <si>
    <t>DEDUCTIONS</t>
  </si>
  <si>
    <t>EARNINGS</t>
  </si>
  <si>
    <t>PAY
TYPE</t>
  </si>
  <si>
    <t>EMPLOYEE NAME</t>
  </si>
  <si>
    <t>EMPLOYEE
ID</t>
  </si>
  <si>
    <t>DATE</t>
  </si>
  <si>
    <t>Deposit Type</t>
  </si>
  <si>
    <t>Initial Deposit</t>
  </si>
  <si>
    <t>Annual Deposit</t>
  </si>
  <si>
    <t>Period</t>
  </si>
  <si>
    <t>Interest Rate</t>
  </si>
  <si>
    <t>The Future Value of an Annuity</t>
  </si>
  <si>
    <t>Dec</t>
  </si>
  <si>
    <t>08</t>
  </si>
  <si>
    <t>ADMIN</t>
  </si>
  <si>
    <t>Interest</t>
  </si>
  <si>
    <t>790 - OTHER OPERATING</t>
  </si>
  <si>
    <t>Nov</t>
  </si>
  <si>
    <t>Oct</t>
  </si>
  <si>
    <t>Sep</t>
  </si>
  <si>
    <t>Aug</t>
  </si>
  <si>
    <t>Jul</t>
  </si>
  <si>
    <t>Jun</t>
  </si>
  <si>
    <t>May</t>
  </si>
  <si>
    <t>Apr</t>
  </si>
  <si>
    <t>Mar</t>
  </si>
  <si>
    <t>Feb</t>
  </si>
  <si>
    <t>Jan</t>
  </si>
  <si>
    <t>Miscellaneous Expense</t>
  </si>
  <si>
    <t>Bad Debt Expense</t>
  </si>
  <si>
    <t>Repairs &amp; Maintenance</t>
  </si>
  <si>
    <t>720 - MAINTENANCE</t>
  </si>
  <si>
    <t>Federal Income Tax</t>
  </si>
  <si>
    <t>710 - TAXES</t>
  </si>
  <si>
    <t>Insurance</t>
  </si>
  <si>
    <t>690 - INSURANCE</t>
  </si>
  <si>
    <t>Depreciation - Buildings</t>
  </si>
  <si>
    <t>670 - DEPRECIATION</t>
  </si>
  <si>
    <t>Office Supplies</t>
  </si>
  <si>
    <t>650 - SUPPLIES</t>
  </si>
  <si>
    <t>Postage Expense</t>
  </si>
  <si>
    <t>630 - COMMUNICATIONS</t>
  </si>
  <si>
    <t>MKTG</t>
  </si>
  <si>
    <t>Internet and Computer Expense</t>
  </si>
  <si>
    <t>Set up b2b site</t>
  </si>
  <si>
    <t>Telephone Expense</t>
  </si>
  <si>
    <t>Festivals &amp; Competitions</t>
  </si>
  <si>
    <t>620 - MARKETING</t>
  </si>
  <si>
    <t>Long Beach Grand Cru Wine Competition</t>
  </si>
  <si>
    <t>California Zinfandel Championship Competition</t>
  </si>
  <si>
    <t>San Francisco International Wine Competition; Critics Challenge International Wine Competition</t>
  </si>
  <si>
    <t>Best of Bay Wine Competition and Zin Challenge</t>
  </si>
  <si>
    <t>Monterey International Wine Competition; Pacific Rim International Wine Competition</t>
  </si>
  <si>
    <t>Grand Harvest Awards</t>
  </si>
  <si>
    <t>San Francisco Chronicle Wine Competition</t>
  </si>
  <si>
    <t>Advertising</t>
  </si>
  <si>
    <t>Landscaping</t>
  </si>
  <si>
    <t>610 - OCCUPANCY</t>
  </si>
  <si>
    <t>Utilities</t>
  </si>
  <si>
    <t>OPS</t>
  </si>
  <si>
    <t>FICA Tax Expense</t>
  </si>
  <si>
    <t>602 - PAYROLL TAXES</t>
  </si>
  <si>
    <t>EDWARD</t>
  </si>
  <si>
    <t>Wages and Salaries</t>
  </si>
  <si>
    <t>601 - SALARIES</t>
  </si>
  <si>
    <t>ROB</t>
  </si>
  <si>
    <t>SAM</t>
  </si>
  <si>
    <t>JACQUES</t>
  </si>
  <si>
    <t>CAMERON</t>
  </si>
  <si>
    <t>DANIEL</t>
  </si>
  <si>
    <t>TAYLOR</t>
  </si>
  <si>
    <t>EXPLANATIONS</t>
  </si>
  <si>
    <t>BUDGET</t>
  </si>
  <si>
    <t>MON</t>
  </si>
  <si>
    <t>YR</t>
  </si>
  <si>
    <t>COST_CENTER</t>
  </si>
  <si>
    <t>DEPT</t>
  </si>
  <si>
    <t>ACCT_TITLE</t>
  </si>
  <si>
    <t>ACCT_CODE</t>
  </si>
  <si>
    <t>ACCT_TYPE</t>
  </si>
  <si>
    <t>San Nguyen</t>
  </si>
  <si>
    <t>Summer 2023</t>
  </si>
  <si>
    <t>Assignment no</t>
  </si>
  <si>
    <t>Assignment name</t>
  </si>
  <si>
    <t>Excel Functions</t>
  </si>
  <si>
    <t>Preventive/Detective/ Corrective</t>
  </si>
  <si>
    <t>Importance</t>
  </si>
  <si>
    <t>Protecting Data</t>
  </si>
  <si>
    <t>protect formulas</t>
  </si>
  <si>
    <t>lock the cells so no one can change the formulas at later date</t>
  </si>
  <si>
    <t>COST OF GOODS</t>
  </si>
  <si>
    <t>GROSS MARGIN</t>
  </si>
  <si>
    <t>OPERATING EXPENSES</t>
  </si>
  <si>
    <t>INCOME FROM OPERATIONS</t>
  </si>
  <si>
    <t>OTHER INCOME AND GAINS</t>
  </si>
  <si>
    <t>OTHER EXPENSES AND LOSSES</t>
  </si>
  <si>
    <t xml:space="preserve">INCOME (LOSS) BEFORE TAXES </t>
  </si>
  <si>
    <t>FEDERAL INCOEM TAX</t>
  </si>
  <si>
    <t>NET INCOME (LOSS)</t>
  </si>
  <si>
    <t>RETAINED EARNINGS - 12/31/20XW</t>
  </si>
  <si>
    <t>RETAINED EARNINGS - 12/31/20XX</t>
  </si>
  <si>
    <t>EARNING PER SHARE</t>
  </si>
  <si>
    <t>Net sales</t>
  </si>
  <si>
    <r>
      <rPr>
        <b/>
        <sz val="14"/>
        <color theme="1"/>
        <rFont val="Arial"/>
        <family val="2"/>
      </rPr>
      <t xml:space="preserve">CHATEAU AMERICANA </t>
    </r>
    <r>
      <rPr>
        <b/>
        <sz val="10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Arial"/>
        <family val="2"/>
      </rPr>
      <t xml:space="preserve">YEAR END WORKSHEET   </t>
    </r>
    <r>
      <rPr>
        <b/>
        <sz val="10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Arial"/>
        <family val="2"/>
      </rPr>
      <t>FOR THE YEAR ENDED 12-31-20XX</t>
    </r>
  </si>
  <si>
    <t>Sub-Total</t>
  </si>
  <si>
    <t>Total</t>
  </si>
  <si>
    <t>NET SALES</t>
  </si>
  <si>
    <t>INTEREST EXPENSES</t>
  </si>
  <si>
    <t>NIBT (net income before taxes)</t>
  </si>
  <si>
    <t>FEDERAL INCOME TAXES</t>
  </si>
  <si>
    <t>NET INCOME</t>
  </si>
  <si>
    <r>
      <rPr>
        <b/>
        <sz val="14"/>
        <color theme="1"/>
        <rFont val="Arial"/>
        <family val="2"/>
      </rPr>
      <t xml:space="preserve">CHATEAU AMERICANA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Arial"/>
        <family val="2"/>
      </rPr>
      <t>YEAR END WORKSHEET                                                                                                                                                                                                     FOR THE YEAR ENDED 12-31-20XX</t>
    </r>
  </si>
  <si>
    <t>20XW</t>
  </si>
  <si>
    <t>20XX</t>
  </si>
  <si>
    <t>Beginning Inventory</t>
  </si>
  <si>
    <t>Ending Inventory</t>
  </si>
  <si>
    <t xml:space="preserve">Beginning Stackholder Equity </t>
  </si>
  <si>
    <t>Ending Stacholder Equity</t>
  </si>
  <si>
    <t>Current Assets (for 20XX only)</t>
  </si>
  <si>
    <t>Current Liabilities (for 20XX only)</t>
  </si>
  <si>
    <t>Beginning Total Assets</t>
  </si>
  <si>
    <t xml:space="preserve">Ending Total Assets </t>
  </si>
  <si>
    <t xml:space="preserve">Ending Total Liabilities </t>
  </si>
  <si>
    <t>Current Assets (for 20XW only)</t>
  </si>
  <si>
    <t>Current Liabilities (for 20XW only)</t>
  </si>
  <si>
    <t>#2 The Trace Precedants requires that the active cell contain a formula which include valid refrence</t>
  </si>
  <si>
    <t>#4 The formula contains unrecongnized text</t>
  </si>
  <si>
    <t>#5 The formula contains unrecongnized text</t>
  </si>
  <si>
    <t>#7 F35 cell taking values from F16 cell</t>
  </si>
  <si>
    <t>#8 A down arrow was shown from F35 to F40</t>
  </si>
  <si>
    <t>#9 After clicking on F35 cell "The error check was completed for entire worksheet" was seen.</t>
  </si>
  <si>
    <t>Current Ratio</t>
  </si>
  <si>
    <t>Inventory Turn Over</t>
  </si>
  <si>
    <t>Return on Assets</t>
  </si>
  <si>
    <t xml:space="preserve">Return on equity </t>
  </si>
  <si>
    <t xml:space="preserve">Debt to equity ratio </t>
  </si>
  <si>
    <t>Times interest earned</t>
  </si>
  <si>
    <t>Formula Auditing</t>
  </si>
  <si>
    <t>Protect workbook</t>
  </si>
  <si>
    <t>allow easy auditing of formula dependents and precedents</t>
  </si>
  <si>
    <t>show cells are using,</t>
  </si>
  <si>
    <t>displace the relationship between formulas and cells</t>
  </si>
  <si>
    <t>simple data analysis</t>
  </si>
  <si>
    <t xml:space="preserve">empower me to understand my data </t>
  </si>
  <si>
    <t>helps business undertand their customer better</t>
  </si>
  <si>
    <t>analyze data correctly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</si>
</sst>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164" formatCode="0.00;[Red]0.00"/>
    <numFmt numFmtId="165" formatCode="&quot;$&quot;#,##0.00"/>
  </numFmts>
  <fonts count="13">
    <font>
      <sz val="11"/>
      <color theme="1"/>
      <name val="Calibri"/>
      <family val="2"/>
      <scheme val="minor"/>
    </font>
    <font>
      <sz val="10"/>
      <name val="Geneva"/>
    </font>
    <font>
      <b/>
      <sz val="10"/>
      <name val="Geneva"/>
      <family val="2"/>
    </font>
    <font>
      <b/>
      <u/>
      <sz val="10"/>
      <name val="Geneva"/>
      <family val="2"/>
    </font>
    <font>
      <sz val="10"/>
      <name val="Geneva"/>
      <family val="2"/>
    </font>
    <font>
      <b/>
      <i/>
      <sz val="10"/>
      <name val="Geneva"/>
      <family val="2"/>
    </font>
    <font>
      <sz val="8"/>
      <name val="Geneva"/>
      <family val="2"/>
    </font>
    <font>
      <b/>
      <sz val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1" fillId="0" borderId="0" xfId="1"/>
    <xf numFmtId="0" fontId="3" fillId="0" borderId="0" xfId="1" applyFont="1"/>
    <xf numFmtId="2" fontId="1" fillId="0" borderId="1" xfId="1" applyNumberFormat="1" applyBorder="1"/>
    <xf numFmtId="2" fontId="1" fillId="0" borderId="0" xfId="1" applyNumberFormat="1"/>
    <xf numFmtId="0" fontId="2" fillId="0" borderId="0" xfId="1" applyFont="1"/>
    <xf numFmtId="2" fontId="1" fillId="0" borderId="2" xfId="1" applyNumberFormat="1" applyBorder="1"/>
    <xf numFmtId="2" fontId="1" fillId="0" borderId="3" xfId="1" applyNumberFormat="1" applyBorder="1"/>
    <xf numFmtId="0" fontId="1" fillId="0" borderId="2" xfId="1" applyBorder="1"/>
    <xf numFmtId="0" fontId="1" fillId="0" borderId="3" xfId="1" applyBorder="1"/>
    <xf numFmtId="0" fontId="1" fillId="0" borderId="4" xfId="1" applyBorder="1"/>
    <xf numFmtId="0" fontId="2" fillId="0" borderId="0" xfId="1" quotePrefix="1" applyFont="1" applyAlignment="1">
      <alignment horizontal="left"/>
    </xf>
    <xf numFmtId="0" fontId="1" fillId="0" borderId="5" xfId="1" applyBorder="1"/>
    <xf numFmtId="39" fontId="1" fillId="0" borderId="0" xfId="1" applyNumberFormat="1"/>
    <xf numFmtId="39" fontId="1" fillId="0" borderId="6" xfId="1" applyNumberFormat="1" applyBorder="1"/>
    <xf numFmtId="0" fontId="2" fillId="0" borderId="6" xfId="1" applyFont="1" applyBorder="1" applyProtection="1">
      <protection locked="0"/>
    </xf>
    <xf numFmtId="0" fontId="1" fillId="0" borderId="6" xfId="1" applyBorder="1" applyProtection="1">
      <protection locked="0"/>
    </xf>
    <xf numFmtId="39" fontId="4" fillId="0" borderId="6" xfId="1" applyNumberFormat="1" applyFont="1" applyBorder="1"/>
    <xf numFmtId="39" fontId="2" fillId="0" borderId="6" xfId="1" applyNumberFormat="1" applyFont="1" applyBorder="1"/>
    <xf numFmtId="39" fontId="1" fillId="0" borderId="6" xfId="1" quotePrefix="1" applyNumberFormat="1" applyBorder="1" applyAlignment="1">
      <alignment horizontal="fill"/>
    </xf>
    <xf numFmtId="39" fontId="4" fillId="0" borderId="6" xfId="1" quotePrefix="1" applyNumberFormat="1" applyFont="1" applyBorder="1" applyAlignment="1">
      <alignment horizontal="fill"/>
    </xf>
    <xf numFmtId="0" fontId="1" fillId="0" borderId="6" xfId="1" applyBorder="1" applyAlignment="1" applyProtection="1">
      <alignment horizontal="center"/>
      <protection locked="0"/>
    </xf>
    <xf numFmtId="39" fontId="4" fillId="0" borderId="6" xfId="1" applyNumberFormat="1" applyFont="1" applyBorder="1" applyProtection="1">
      <protection locked="0"/>
    </xf>
    <xf numFmtId="0" fontId="1" fillId="0" borderId="6" xfId="1" applyBorder="1" applyAlignment="1" applyProtection="1">
      <alignment horizontal="left"/>
      <protection locked="0"/>
    </xf>
    <xf numFmtId="39" fontId="4" fillId="0" borderId="0" xfId="1" applyNumberFormat="1" applyFont="1" applyProtection="1">
      <protection locked="0"/>
    </xf>
    <xf numFmtId="0" fontId="1" fillId="0" borderId="6" xfId="1" quotePrefix="1" applyBorder="1" applyAlignment="1" applyProtection="1">
      <alignment horizontal="left"/>
      <protection locked="0"/>
    </xf>
    <xf numFmtId="39" fontId="1" fillId="0" borderId="6" xfId="1" applyNumberFormat="1" applyBorder="1" applyProtection="1">
      <protection locked="0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quotePrefix="1" applyFont="1" applyBorder="1" applyAlignment="1" applyProtection="1">
      <alignment horizontal="center"/>
      <protection locked="0"/>
    </xf>
    <xf numFmtId="4" fontId="1" fillId="0" borderId="6" xfId="1" applyNumberFormat="1" applyBorder="1" applyAlignment="1" applyProtection="1">
      <alignment horizontal="left"/>
      <protection locked="0"/>
    </xf>
    <xf numFmtId="4" fontId="1" fillId="0" borderId="6" xfId="1" quotePrefix="1" applyNumberFormat="1" applyBorder="1" applyAlignment="1" applyProtection="1">
      <alignment horizontal="left"/>
      <protection locked="0"/>
    </xf>
    <xf numFmtId="39" fontId="1" fillId="0" borderId="6" xfId="1" quotePrefix="1" applyNumberFormat="1" applyBorder="1"/>
    <xf numFmtId="0" fontId="2" fillId="0" borderId="6" xfId="1" applyFont="1" applyBorder="1" applyAlignment="1">
      <alignment horizontal="center"/>
    </xf>
    <xf numFmtId="0" fontId="1" fillId="0" borderId="6" xfId="1" applyBorder="1" applyAlignment="1">
      <alignment horizontal="center"/>
    </xf>
    <xf numFmtId="0" fontId="2" fillId="0" borderId="7" xfId="1" applyFont="1" applyBorder="1"/>
    <xf numFmtId="0" fontId="2" fillId="0" borderId="10" xfId="1" applyFont="1" applyBorder="1" applyAlignment="1">
      <alignment horizontal="center"/>
    </xf>
    <xf numFmtId="0" fontId="2" fillId="0" borderId="12" xfId="1" applyFont="1" applyBorder="1"/>
    <xf numFmtId="0" fontId="2" fillId="0" borderId="13" xfId="1" applyFont="1" applyBorder="1"/>
    <xf numFmtId="0" fontId="2" fillId="0" borderId="14" xfId="1" applyFont="1" applyBorder="1"/>
    <xf numFmtId="0" fontId="2" fillId="0" borderId="15" xfId="1" applyFont="1" applyBorder="1"/>
    <xf numFmtId="0" fontId="5" fillId="0" borderId="0" xfId="1" applyFont="1"/>
    <xf numFmtId="15" fontId="2" fillId="0" borderId="0" xfId="1" quotePrefix="1" applyNumberFormat="1" applyFont="1" applyAlignment="1">
      <alignment horizontal="center"/>
    </xf>
    <xf numFmtId="0" fontId="2" fillId="0" borderId="0" xfId="1" applyFont="1" applyAlignment="1">
      <alignment horizontal="center"/>
    </xf>
    <xf numFmtId="164" fontId="1" fillId="0" borderId="0" xfId="1" applyNumberFormat="1"/>
    <xf numFmtId="14" fontId="1" fillId="0" borderId="0" xfId="1" applyNumberFormat="1"/>
    <xf numFmtId="0" fontId="1" fillId="0" borderId="0" xfId="1" quotePrefix="1" applyAlignment="1">
      <alignment horizontal="left"/>
    </xf>
    <xf numFmtId="0" fontId="1" fillId="0" borderId="0" xfId="1" applyAlignment="1">
      <alignment horizontal="center" wrapText="1"/>
    </xf>
    <xf numFmtId="164" fontId="1" fillId="0" borderId="0" xfId="1" applyNumberFormat="1" applyAlignment="1">
      <alignment horizontal="center" wrapText="1"/>
    </xf>
    <xf numFmtId="164" fontId="1" fillId="0" borderId="0" xfId="1" quotePrefix="1" applyNumberFormat="1" applyAlignment="1">
      <alignment horizontal="center" wrapText="1"/>
    </xf>
    <xf numFmtId="0" fontId="4" fillId="0" borderId="0" xfId="1" applyFont="1"/>
    <xf numFmtId="5" fontId="1" fillId="0" borderId="0" xfId="1" applyNumberFormat="1"/>
    <xf numFmtId="9" fontId="1" fillId="0" borderId="0" xfId="1" applyNumberFormat="1"/>
    <xf numFmtId="0" fontId="6" fillId="0" borderId="0" xfId="1" applyFont="1"/>
    <xf numFmtId="0" fontId="6" fillId="0" borderId="0" xfId="1" quotePrefix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quotePrefix="1" applyFont="1" applyAlignment="1">
      <alignment horizontal="left"/>
    </xf>
    <xf numFmtId="0" fontId="6" fillId="0" borderId="0" xfId="1" applyFont="1" applyAlignment="1">
      <alignment horizontal="left"/>
    </xf>
    <xf numFmtId="1" fontId="6" fillId="0" borderId="0" xfId="1" applyNumberFormat="1" applyFont="1"/>
    <xf numFmtId="0" fontId="7" fillId="0" borderId="0" xfId="1" applyFont="1" applyAlignment="1">
      <alignment horizontal="center"/>
    </xf>
    <xf numFmtId="0" fontId="7" fillId="0" borderId="0" xfId="1" applyFont="1"/>
    <xf numFmtId="0" fontId="7" fillId="0" borderId="0" xfId="1" quotePrefix="1" applyFont="1" applyAlignment="1">
      <alignment horizontal="left"/>
    </xf>
    <xf numFmtId="0" fontId="7" fillId="0" borderId="0" xfId="1" quotePrefix="1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0" xfId="0" applyFont="1"/>
    <xf numFmtId="0" fontId="9" fillId="0" borderId="0" xfId="0" applyFont="1"/>
    <xf numFmtId="39" fontId="0" fillId="0" borderId="0" xfId="0" applyNumberFormat="1"/>
    <xf numFmtId="39" fontId="9" fillId="0" borderId="0" xfId="0" applyNumberFormat="1" applyFont="1"/>
    <xf numFmtId="0" fontId="8" fillId="0" borderId="0" xfId="0" applyFont="1" applyAlignment="1">
      <alignment vertical="center" wrapText="1"/>
    </xf>
    <xf numFmtId="39" fontId="8" fillId="0" borderId="0" xfId="0" applyNumberFormat="1" applyFont="1"/>
    <xf numFmtId="165" fontId="9" fillId="0" borderId="0" xfId="0" applyNumberFormat="1" applyFont="1"/>
    <xf numFmtId="165" fontId="9" fillId="0" borderId="3" xfId="0" applyNumberFormat="1" applyFont="1" applyBorder="1"/>
    <xf numFmtId="165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2" fillId="0" borderId="13" xfId="1" quotePrefix="1" applyFont="1" applyBorder="1" applyAlignment="1">
      <alignment horizontal="center"/>
    </xf>
    <xf numFmtId="0" fontId="2" fillId="0" borderId="12" xfId="1" quotePrefix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5" xfId="1" quotePrefix="1" applyFont="1" applyBorder="1" applyAlignment="1">
      <alignment horizontal="center"/>
    </xf>
    <xf numFmtId="0" fontId="2" fillId="0" borderId="11" xfId="1" quotePrefix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9" xfId="1" quotePrefix="1" applyFont="1" applyBorder="1" applyAlignment="1">
      <alignment horizontal="center"/>
    </xf>
    <xf numFmtId="0" fontId="2" fillId="0" borderId="8" xfId="1" quotePrefix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2" fillId="0" borderId="0" xfId="1" applyFont="1"/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/>
    </xf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/>
    </xf>
    <xf numFmtId="0" fontId="1" fillId="0" borderId="0" xfId="1" quotePrefix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14</xdr:row>
      <xdr:rowOff>85725</xdr:rowOff>
    </xdr:from>
    <xdr:to>
      <xdr:col>14</xdr:col>
      <xdr:colOff>0</xdr:colOff>
      <xdr:row>14</xdr:row>
      <xdr:rowOff>85725</xdr:rowOff>
    </xdr:to>
    <xdr:sp macro="" textlink="">
      <xdr:nvSpPr>
        <xdr:cNvPr id="2" name="Drawing 1">
          <a:extLst>
            <a:ext uri="{FF2B5EF4-FFF2-40B4-BE49-F238E27FC236}">
              <a16:creationId xmlns:a16="http://schemas.microsoft.com/office/drawing/2014/main" id="{8EC50D4C-8972-451D-A4BF-BF50891D380A}"/>
            </a:ext>
          </a:extLst>
        </xdr:cNvPr>
        <xdr:cNvSpPr>
          <a:spLocks/>
        </xdr:cNvSpPr>
      </xdr:nvSpPr>
      <xdr:spPr bwMode="auto">
        <a:xfrm>
          <a:off x="8321040" y="243268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16384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14</xdr:row>
      <xdr:rowOff>57150</xdr:rowOff>
    </xdr:from>
    <xdr:to>
      <xdr:col>14</xdr:col>
      <xdr:colOff>0</xdr:colOff>
      <xdr:row>14</xdr:row>
      <xdr:rowOff>104775</xdr:rowOff>
    </xdr:to>
    <xdr:sp macro="" textlink="">
      <xdr:nvSpPr>
        <xdr:cNvPr id="3" name="Drawing 2">
          <a:extLst>
            <a:ext uri="{FF2B5EF4-FFF2-40B4-BE49-F238E27FC236}">
              <a16:creationId xmlns:a16="http://schemas.microsoft.com/office/drawing/2014/main" id="{364E0BDF-B64D-4EDE-B3E3-06C409255D40}"/>
            </a:ext>
          </a:extLst>
        </xdr:cNvPr>
        <xdr:cNvSpPr>
          <a:spLocks/>
        </xdr:cNvSpPr>
      </xdr:nvSpPr>
      <xdr:spPr bwMode="auto">
        <a:xfrm>
          <a:off x="8321040" y="2404110"/>
          <a:ext cx="0" cy="47625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14</xdr:row>
      <xdr:rowOff>19050</xdr:rowOff>
    </xdr:from>
    <xdr:to>
      <xdr:col>14</xdr:col>
      <xdr:colOff>0</xdr:colOff>
      <xdr:row>14</xdr:row>
      <xdr:rowOff>152400</xdr:rowOff>
    </xdr:to>
    <xdr:sp macro="" textlink="">
      <xdr:nvSpPr>
        <xdr:cNvPr id="4" name="Drawing 3">
          <a:extLst>
            <a:ext uri="{FF2B5EF4-FFF2-40B4-BE49-F238E27FC236}">
              <a16:creationId xmlns:a16="http://schemas.microsoft.com/office/drawing/2014/main" id="{E9AF45A0-7802-448C-9786-E28BECB523DC}"/>
            </a:ext>
          </a:extLst>
        </xdr:cNvPr>
        <xdr:cNvSpPr>
          <a:spLocks/>
        </xdr:cNvSpPr>
      </xdr:nvSpPr>
      <xdr:spPr bwMode="auto">
        <a:xfrm>
          <a:off x="8321040" y="2366010"/>
          <a:ext cx="0" cy="133350"/>
        </a:xfrm>
        <a:custGeom>
          <a:avLst/>
          <a:gdLst>
            <a:gd name="T0" fmla="*/ 0 w 16384"/>
            <a:gd name="T1" fmla="*/ 2147483647 h 16384"/>
            <a:gd name="T2" fmla="*/ 0 w 16384"/>
            <a:gd name="T3" fmla="*/ 2147483647 h 16384"/>
            <a:gd name="T4" fmla="*/ 0 w 16384"/>
            <a:gd name="T5" fmla="*/ 0 h 16384"/>
            <a:gd name="T6" fmla="*/ 0 w 16384"/>
            <a:gd name="T7" fmla="*/ 2147483647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0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9362"/>
              </a:moveTo>
              <a:lnTo>
                <a:pt x="3641" y="16384"/>
              </a:lnTo>
              <a:lnTo>
                <a:pt x="16384" y="0"/>
              </a:lnTo>
              <a:lnTo>
                <a:pt x="15474" y="2341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14</xdr:row>
      <xdr:rowOff>104775</xdr:rowOff>
    </xdr:from>
    <xdr:to>
      <xdr:col>14</xdr:col>
      <xdr:colOff>0</xdr:colOff>
      <xdr:row>14</xdr:row>
      <xdr:rowOff>123825</xdr:rowOff>
    </xdr:to>
    <xdr:sp macro="" textlink="">
      <xdr:nvSpPr>
        <xdr:cNvPr id="5" name="Drawing 4">
          <a:extLst>
            <a:ext uri="{FF2B5EF4-FFF2-40B4-BE49-F238E27FC236}">
              <a16:creationId xmlns:a16="http://schemas.microsoft.com/office/drawing/2014/main" id="{5D79A267-DE01-48E6-B5C0-16867416E0A8}"/>
            </a:ext>
          </a:extLst>
        </xdr:cNvPr>
        <xdr:cNvSpPr>
          <a:spLocks/>
        </xdr:cNvSpPr>
      </xdr:nvSpPr>
      <xdr:spPr bwMode="auto">
        <a:xfrm>
          <a:off x="8321040" y="2451735"/>
          <a:ext cx="0" cy="1905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14</xdr:row>
      <xdr:rowOff>114300</xdr:rowOff>
    </xdr:from>
    <xdr:to>
      <xdr:col>14</xdr:col>
      <xdr:colOff>0</xdr:colOff>
      <xdr:row>14</xdr:row>
      <xdr:rowOff>123825</xdr:rowOff>
    </xdr:to>
    <xdr:sp macro="" textlink="">
      <xdr:nvSpPr>
        <xdr:cNvPr id="6" name="Drawing 5">
          <a:extLst>
            <a:ext uri="{FF2B5EF4-FFF2-40B4-BE49-F238E27FC236}">
              <a16:creationId xmlns:a16="http://schemas.microsoft.com/office/drawing/2014/main" id="{55D59543-F34F-4ABD-A7FE-4CEB7A04952E}"/>
            </a:ext>
          </a:extLst>
        </xdr:cNvPr>
        <xdr:cNvSpPr>
          <a:spLocks/>
        </xdr:cNvSpPr>
      </xdr:nvSpPr>
      <xdr:spPr bwMode="auto">
        <a:xfrm>
          <a:off x="8321040" y="2461260"/>
          <a:ext cx="0" cy="9525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14</xdr:row>
      <xdr:rowOff>142875</xdr:rowOff>
    </xdr:from>
    <xdr:to>
      <xdr:col>14</xdr:col>
      <xdr:colOff>0</xdr:colOff>
      <xdr:row>14</xdr:row>
      <xdr:rowOff>142875</xdr:rowOff>
    </xdr:to>
    <xdr:sp macro="" textlink="">
      <xdr:nvSpPr>
        <xdr:cNvPr id="7" name="Drawing 6">
          <a:extLst>
            <a:ext uri="{FF2B5EF4-FFF2-40B4-BE49-F238E27FC236}">
              <a16:creationId xmlns:a16="http://schemas.microsoft.com/office/drawing/2014/main" id="{1D85CFB9-5CD0-46F9-BD52-372934273410}"/>
            </a:ext>
          </a:extLst>
        </xdr:cNvPr>
        <xdr:cNvSpPr>
          <a:spLocks/>
        </xdr:cNvSpPr>
      </xdr:nvSpPr>
      <xdr:spPr bwMode="auto">
        <a:xfrm>
          <a:off x="8321040" y="248983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16384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14</xdr:row>
      <xdr:rowOff>85725</xdr:rowOff>
    </xdr:from>
    <xdr:to>
      <xdr:col>14</xdr:col>
      <xdr:colOff>0</xdr:colOff>
      <xdr:row>14</xdr:row>
      <xdr:rowOff>95250</xdr:rowOff>
    </xdr:to>
    <xdr:sp macro="" textlink="">
      <xdr:nvSpPr>
        <xdr:cNvPr id="8" name="Drawing 7">
          <a:extLst>
            <a:ext uri="{FF2B5EF4-FFF2-40B4-BE49-F238E27FC236}">
              <a16:creationId xmlns:a16="http://schemas.microsoft.com/office/drawing/2014/main" id="{2597938B-65D3-4420-8ED8-EBD11829F0CA}"/>
            </a:ext>
          </a:extLst>
        </xdr:cNvPr>
        <xdr:cNvSpPr>
          <a:spLocks/>
        </xdr:cNvSpPr>
      </xdr:nvSpPr>
      <xdr:spPr bwMode="auto">
        <a:xfrm>
          <a:off x="8321040" y="2432685"/>
          <a:ext cx="0" cy="9525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85725</xdr:rowOff>
    </xdr:from>
    <xdr:to>
      <xdr:col>14</xdr:col>
      <xdr:colOff>0</xdr:colOff>
      <xdr:row>10</xdr:row>
      <xdr:rowOff>85725</xdr:rowOff>
    </xdr:to>
    <xdr:sp macro="" textlink="">
      <xdr:nvSpPr>
        <xdr:cNvPr id="9" name="Drawing 1">
          <a:extLst>
            <a:ext uri="{FF2B5EF4-FFF2-40B4-BE49-F238E27FC236}">
              <a16:creationId xmlns:a16="http://schemas.microsoft.com/office/drawing/2014/main" id="{3974D2C3-80A5-4DCC-8DDE-7CFB4BA432F2}"/>
            </a:ext>
          </a:extLst>
        </xdr:cNvPr>
        <xdr:cNvSpPr>
          <a:spLocks/>
        </xdr:cNvSpPr>
      </xdr:nvSpPr>
      <xdr:spPr bwMode="auto">
        <a:xfrm>
          <a:off x="8321040" y="17621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16384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57150</xdr:rowOff>
    </xdr:from>
    <xdr:to>
      <xdr:col>14</xdr:col>
      <xdr:colOff>0</xdr:colOff>
      <xdr:row>10</xdr:row>
      <xdr:rowOff>104775</xdr:rowOff>
    </xdr:to>
    <xdr:sp macro="" textlink="">
      <xdr:nvSpPr>
        <xdr:cNvPr id="10" name="Drawing 2">
          <a:extLst>
            <a:ext uri="{FF2B5EF4-FFF2-40B4-BE49-F238E27FC236}">
              <a16:creationId xmlns:a16="http://schemas.microsoft.com/office/drawing/2014/main" id="{B8CEA5E7-774A-454C-A351-C19AA3C5572F}"/>
            </a:ext>
          </a:extLst>
        </xdr:cNvPr>
        <xdr:cNvSpPr>
          <a:spLocks/>
        </xdr:cNvSpPr>
      </xdr:nvSpPr>
      <xdr:spPr bwMode="auto">
        <a:xfrm>
          <a:off x="8321040" y="1733550"/>
          <a:ext cx="0" cy="47625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19050</xdr:rowOff>
    </xdr:from>
    <xdr:to>
      <xdr:col>14</xdr:col>
      <xdr:colOff>0</xdr:colOff>
      <xdr:row>10</xdr:row>
      <xdr:rowOff>152400</xdr:rowOff>
    </xdr:to>
    <xdr:sp macro="" textlink="">
      <xdr:nvSpPr>
        <xdr:cNvPr id="11" name="Drawing 3">
          <a:extLst>
            <a:ext uri="{FF2B5EF4-FFF2-40B4-BE49-F238E27FC236}">
              <a16:creationId xmlns:a16="http://schemas.microsoft.com/office/drawing/2014/main" id="{3B23F31B-D7F2-4733-8FF5-52DB8BD43567}"/>
            </a:ext>
          </a:extLst>
        </xdr:cNvPr>
        <xdr:cNvSpPr>
          <a:spLocks/>
        </xdr:cNvSpPr>
      </xdr:nvSpPr>
      <xdr:spPr bwMode="auto">
        <a:xfrm>
          <a:off x="8321040" y="1695450"/>
          <a:ext cx="0" cy="133350"/>
        </a:xfrm>
        <a:custGeom>
          <a:avLst/>
          <a:gdLst>
            <a:gd name="T0" fmla="*/ 0 w 16384"/>
            <a:gd name="T1" fmla="*/ 2147483647 h 16384"/>
            <a:gd name="T2" fmla="*/ 0 w 16384"/>
            <a:gd name="T3" fmla="*/ 2147483647 h 16384"/>
            <a:gd name="T4" fmla="*/ 0 w 16384"/>
            <a:gd name="T5" fmla="*/ 0 h 16384"/>
            <a:gd name="T6" fmla="*/ 0 w 16384"/>
            <a:gd name="T7" fmla="*/ 2147483647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0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9362"/>
              </a:moveTo>
              <a:lnTo>
                <a:pt x="3641" y="16384"/>
              </a:lnTo>
              <a:lnTo>
                <a:pt x="16384" y="0"/>
              </a:lnTo>
              <a:lnTo>
                <a:pt x="15474" y="2341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104775</xdr:rowOff>
    </xdr:from>
    <xdr:to>
      <xdr:col>14</xdr:col>
      <xdr:colOff>0</xdr:colOff>
      <xdr:row>10</xdr:row>
      <xdr:rowOff>123825</xdr:rowOff>
    </xdr:to>
    <xdr:sp macro="" textlink="">
      <xdr:nvSpPr>
        <xdr:cNvPr id="12" name="Drawing 4">
          <a:extLst>
            <a:ext uri="{FF2B5EF4-FFF2-40B4-BE49-F238E27FC236}">
              <a16:creationId xmlns:a16="http://schemas.microsoft.com/office/drawing/2014/main" id="{24F61B5E-6EBB-492A-AAAE-317D25EC9B69}"/>
            </a:ext>
          </a:extLst>
        </xdr:cNvPr>
        <xdr:cNvSpPr>
          <a:spLocks/>
        </xdr:cNvSpPr>
      </xdr:nvSpPr>
      <xdr:spPr bwMode="auto">
        <a:xfrm>
          <a:off x="8321040" y="1781175"/>
          <a:ext cx="0" cy="1905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114300</xdr:rowOff>
    </xdr:from>
    <xdr:to>
      <xdr:col>14</xdr:col>
      <xdr:colOff>0</xdr:colOff>
      <xdr:row>10</xdr:row>
      <xdr:rowOff>123825</xdr:rowOff>
    </xdr:to>
    <xdr:sp macro="" textlink="">
      <xdr:nvSpPr>
        <xdr:cNvPr id="13" name="Drawing 5">
          <a:extLst>
            <a:ext uri="{FF2B5EF4-FFF2-40B4-BE49-F238E27FC236}">
              <a16:creationId xmlns:a16="http://schemas.microsoft.com/office/drawing/2014/main" id="{80DD36E1-F8DC-485F-9D1B-454D58E13EEC}"/>
            </a:ext>
          </a:extLst>
        </xdr:cNvPr>
        <xdr:cNvSpPr>
          <a:spLocks/>
        </xdr:cNvSpPr>
      </xdr:nvSpPr>
      <xdr:spPr bwMode="auto">
        <a:xfrm>
          <a:off x="8321040" y="1790700"/>
          <a:ext cx="0" cy="9525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142875</xdr:rowOff>
    </xdr:from>
    <xdr:to>
      <xdr:col>14</xdr:col>
      <xdr:colOff>0</xdr:colOff>
      <xdr:row>10</xdr:row>
      <xdr:rowOff>142875</xdr:rowOff>
    </xdr:to>
    <xdr:sp macro="" textlink="">
      <xdr:nvSpPr>
        <xdr:cNvPr id="14" name="Drawing 6">
          <a:extLst>
            <a:ext uri="{FF2B5EF4-FFF2-40B4-BE49-F238E27FC236}">
              <a16:creationId xmlns:a16="http://schemas.microsoft.com/office/drawing/2014/main" id="{9CCC6C93-937B-456E-8A6C-70FDA4C7FB60}"/>
            </a:ext>
          </a:extLst>
        </xdr:cNvPr>
        <xdr:cNvSpPr>
          <a:spLocks/>
        </xdr:cNvSpPr>
      </xdr:nvSpPr>
      <xdr:spPr bwMode="auto">
        <a:xfrm>
          <a:off x="8321040" y="18192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16384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85725</xdr:rowOff>
    </xdr:from>
    <xdr:to>
      <xdr:col>14</xdr:col>
      <xdr:colOff>0</xdr:colOff>
      <xdr:row>10</xdr:row>
      <xdr:rowOff>95250</xdr:rowOff>
    </xdr:to>
    <xdr:sp macro="" textlink="">
      <xdr:nvSpPr>
        <xdr:cNvPr id="15" name="Drawing 7">
          <a:extLst>
            <a:ext uri="{FF2B5EF4-FFF2-40B4-BE49-F238E27FC236}">
              <a16:creationId xmlns:a16="http://schemas.microsoft.com/office/drawing/2014/main" id="{B6011005-CB4B-4B1B-AEB9-9357EEB5D7E7}"/>
            </a:ext>
          </a:extLst>
        </xdr:cNvPr>
        <xdr:cNvSpPr>
          <a:spLocks/>
        </xdr:cNvSpPr>
      </xdr:nvSpPr>
      <xdr:spPr bwMode="auto">
        <a:xfrm>
          <a:off x="8321040" y="1762125"/>
          <a:ext cx="0" cy="9525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85725</xdr:rowOff>
    </xdr:from>
    <xdr:to>
      <xdr:col>14</xdr:col>
      <xdr:colOff>0</xdr:colOff>
      <xdr:row>10</xdr:row>
      <xdr:rowOff>85725</xdr:rowOff>
    </xdr:to>
    <xdr:sp macro="" textlink="">
      <xdr:nvSpPr>
        <xdr:cNvPr id="16" name="Drawing 1">
          <a:extLst>
            <a:ext uri="{FF2B5EF4-FFF2-40B4-BE49-F238E27FC236}">
              <a16:creationId xmlns:a16="http://schemas.microsoft.com/office/drawing/2014/main" id="{FBA32FB3-024E-46B7-B4B4-8A406C923B0B}"/>
            </a:ext>
          </a:extLst>
        </xdr:cNvPr>
        <xdr:cNvSpPr>
          <a:spLocks/>
        </xdr:cNvSpPr>
      </xdr:nvSpPr>
      <xdr:spPr bwMode="auto">
        <a:xfrm>
          <a:off x="8321040" y="17621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16384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57150</xdr:rowOff>
    </xdr:from>
    <xdr:to>
      <xdr:col>14</xdr:col>
      <xdr:colOff>0</xdr:colOff>
      <xdr:row>10</xdr:row>
      <xdr:rowOff>104775</xdr:rowOff>
    </xdr:to>
    <xdr:sp macro="" textlink="">
      <xdr:nvSpPr>
        <xdr:cNvPr id="17" name="Drawing 2">
          <a:extLst>
            <a:ext uri="{FF2B5EF4-FFF2-40B4-BE49-F238E27FC236}">
              <a16:creationId xmlns:a16="http://schemas.microsoft.com/office/drawing/2014/main" id="{A8D570D9-9F2F-474A-8937-699EA549A598}"/>
            </a:ext>
          </a:extLst>
        </xdr:cNvPr>
        <xdr:cNvSpPr>
          <a:spLocks/>
        </xdr:cNvSpPr>
      </xdr:nvSpPr>
      <xdr:spPr bwMode="auto">
        <a:xfrm>
          <a:off x="8321040" y="1733550"/>
          <a:ext cx="0" cy="47625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19050</xdr:rowOff>
    </xdr:from>
    <xdr:to>
      <xdr:col>14</xdr:col>
      <xdr:colOff>0</xdr:colOff>
      <xdr:row>10</xdr:row>
      <xdr:rowOff>152400</xdr:rowOff>
    </xdr:to>
    <xdr:sp macro="" textlink="">
      <xdr:nvSpPr>
        <xdr:cNvPr id="18" name="Drawing 3">
          <a:extLst>
            <a:ext uri="{FF2B5EF4-FFF2-40B4-BE49-F238E27FC236}">
              <a16:creationId xmlns:a16="http://schemas.microsoft.com/office/drawing/2014/main" id="{6F3DD1AA-F065-4FF0-B8E0-540ACDF76301}"/>
            </a:ext>
          </a:extLst>
        </xdr:cNvPr>
        <xdr:cNvSpPr>
          <a:spLocks/>
        </xdr:cNvSpPr>
      </xdr:nvSpPr>
      <xdr:spPr bwMode="auto">
        <a:xfrm>
          <a:off x="8321040" y="1695450"/>
          <a:ext cx="0" cy="133350"/>
        </a:xfrm>
        <a:custGeom>
          <a:avLst/>
          <a:gdLst>
            <a:gd name="T0" fmla="*/ 0 w 16384"/>
            <a:gd name="T1" fmla="*/ 2147483647 h 16384"/>
            <a:gd name="T2" fmla="*/ 0 w 16384"/>
            <a:gd name="T3" fmla="*/ 2147483647 h 16384"/>
            <a:gd name="T4" fmla="*/ 0 w 16384"/>
            <a:gd name="T5" fmla="*/ 0 h 16384"/>
            <a:gd name="T6" fmla="*/ 0 w 16384"/>
            <a:gd name="T7" fmla="*/ 2147483647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0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9362"/>
              </a:moveTo>
              <a:lnTo>
                <a:pt x="3641" y="16384"/>
              </a:lnTo>
              <a:lnTo>
                <a:pt x="16384" y="0"/>
              </a:lnTo>
              <a:lnTo>
                <a:pt x="15474" y="2341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104775</xdr:rowOff>
    </xdr:from>
    <xdr:to>
      <xdr:col>14</xdr:col>
      <xdr:colOff>0</xdr:colOff>
      <xdr:row>10</xdr:row>
      <xdr:rowOff>123825</xdr:rowOff>
    </xdr:to>
    <xdr:sp macro="" textlink="">
      <xdr:nvSpPr>
        <xdr:cNvPr id="19" name="Drawing 4">
          <a:extLst>
            <a:ext uri="{FF2B5EF4-FFF2-40B4-BE49-F238E27FC236}">
              <a16:creationId xmlns:a16="http://schemas.microsoft.com/office/drawing/2014/main" id="{486C051D-682C-4F0D-A9F4-4805C13D32F0}"/>
            </a:ext>
          </a:extLst>
        </xdr:cNvPr>
        <xdr:cNvSpPr>
          <a:spLocks/>
        </xdr:cNvSpPr>
      </xdr:nvSpPr>
      <xdr:spPr bwMode="auto">
        <a:xfrm>
          <a:off x="8321040" y="1781175"/>
          <a:ext cx="0" cy="1905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114300</xdr:rowOff>
    </xdr:from>
    <xdr:to>
      <xdr:col>14</xdr:col>
      <xdr:colOff>0</xdr:colOff>
      <xdr:row>10</xdr:row>
      <xdr:rowOff>123825</xdr:rowOff>
    </xdr:to>
    <xdr:sp macro="" textlink="">
      <xdr:nvSpPr>
        <xdr:cNvPr id="20" name="Drawing 5">
          <a:extLst>
            <a:ext uri="{FF2B5EF4-FFF2-40B4-BE49-F238E27FC236}">
              <a16:creationId xmlns:a16="http://schemas.microsoft.com/office/drawing/2014/main" id="{AB1E01C4-8A6B-470C-8E1E-98EF18DC7890}"/>
            </a:ext>
          </a:extLst>
        </xdr:cNvPr>
        <xdr:cNvSpPr>
          <a:spLocks/>
        </xdr:cNvSpPr>
      </xdr:nvSpPr>
      <xdr:spPr bwMode="auto">
        <a:xfrm>
          <a:off x="8321040" y="1790700"/>
          <a:ext cx="0" cy="9525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142875</xdr:rowOff>
    </xdr:from>
    <xdr:to>
      <xdr:col>14</xdr:col>
      <xdr:colOff>0</xdr:colOff>
      <xdr:row>10</xdr:row>
      <xdr:rowOff>142875</xdr:rowOff>
    </xdr:to>
    <xdr:sp macro="" textlink="">
      <xdr:nvSpPr>
        <xdr:cNvPr id="21" name="Drawing 6">
          <a:extLst>
            <a:ext uri="{FF2B5EF4-FFF2-40B4-BE49-F238E27FC236}">
              <a16:creationId xmlns:a16="http://schemas.microsoft.com/office/drawing/2014/main" id="{FC206425-B5FF-468E-A630-914230031CC9}"/>
            </a:ext>
          </a:extLst>
        </xdr:cNvPr>
        <xdr:cNvSpPr>
          <a:spLocks/>
        </xdr:cNvSpPr>
      </xdr:nvSpPr>
      <xdr:spPr bwMode="auto">
        <a:xfrm>
          <a:off x="8321040" y="18192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16384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10</xdr:row>
      <xdr:rowOff>85725</xdr:rowOff>
    </xdr:from>
    <xdr:to>
      <xdr:col>14</xdr:col>
      <xdr:colOff>0</xdr:colOff>
      <xdr:row>10</xdr:row>
      <xdr:rowOff>95250</xdr:rowOff>
    </xdr:to>
    <xdr:sp macro="" textlink="">
      <xdr:nvSpPr>
        <xdr:cNvPr id="22" name="Drawing 7">
          <a:extLst>
            <a:ext uri="{FF2B5EF4-FFF2-40B4-BE49-F238E27FC236}">
              <a16:creationId xmlns:a16="http://schemas.microsoft.com/office/drawing/2014/main" id="{850494ED-94B8-4051-95CB-FC72CD9AB0BB}"/>
            </a:ext>
          </a:extLst>
        </xdr:cNvPr>
        <xdr:cNvSpPr>
          <a:spLocks/>
        </xdr:cNvSpPr>
      </xdr:nvSpPr>
      <xdr:spPr bwMode="auto">
        <a:xfrm>
          <a:off x="8321040" y="1762125"/>
          <a:ext cx="0" cy="9525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60000 65536"/>
            <a:gd name="T5" fmla="*/ 0 60000 65536"/>
            <a:gd name="T6" fmla="*/ 0 w 16384"/>
            <a:gd name="T7" fmla="*/ 0 h 16384"/>
            <a:gd name="T8" fmla="*/ 0 w 16384"/>
            <a:gd name="T9" fmla="*/ 16384 h 1638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m2023/Excel%20workbook_for%20Stud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umentation"/>
      <sheetName val="Y-E Worksheet"/>
      <sheetName val="Sales Commissions"/>
      <sheetName val="Payroll Journal"/>
      <sheetName val="What-If Analysis"/>
      <sheetName val="Master Budget"/>
    </sheetNames>
    <sheetDataSet>
      <sheetData sheetId="0" refreshError="1"/>
      <sheetData sheetId="1" refreshError="1"/>
      <sheetData sheetId="2">
        <row r="8">
          <cell r="C8">
            <v>2645</v>
          </cell>
          <cell r="D8">
            <v>4358</v>
          </cell>
          <cell r="E8">
            <v>4658</v>
          </cell>
          <cell r="F8">
            <v>2568</v>
          </cell>
          <cell r="G8">
            <v>2214</v>
          </cell>
        </row>
        <row r="9">
          <cell r="C9">
            <v>2478</v>
          </cell>
          <cell r="D9">
            <v>4251</v>
          </cell>
          <cell r="E9">
            <v>4257</v>
          </cell>
          <cell r="F9">
            <v>2355</v>
          </cell>
          <cell r="G9">
            <v>2277</v>
          </cell>
        </row>
        <row r="10">
          <cell r="C10">
            <v>3014</v>
          </cell>
          <cell r="D10">
            <v>4875</v>
          </cell>
          <cell r="E10">
            <v>4658</v>
          </cell>
          <cell r="F10">
            <v>2388</v>
          </cell>
          <cell r="G10">
            <v>2456</v>
          </cell>
        </row>
        <row r="11">
          <cell r="C11">
            <v>3557</v>
          </cell>
          <cell r="D11">
            <v>4701</v>
          </cell>
          <cell r="E11">
            <v>4089</v>
          </cell>
          <cell r="F11">
            <v>2014</v>
          </cell>
          <cell r="G11">
            <v>2557</v>
          </cell>
        </row>
        <row r="12">
          <cell r="C12">
            <v>3783</v>
          </cell>
          <cell r="D12">
            <v>4117</v>
          </cell>
          <cell r="E12">
            <v>4558</v>
          </cell>
          <cell r="F12">
            <v>2211</v>
          </cell>
          <cell r="G12">
            <v>2080</v>
          </cell>
        </row>
        <row r="15">
          <cell r="C15">
            <v>5689</v>
          </cell>
          <cell r="D15">
            <v>5887</v>
          </cell>
          <cell r="E15">
            <v>4875</v>
          </cell>
          <cell r="F15">
            <v>3254</v>
          </cell>
          <cell r="G15">
            <v>4879</v>
          </cell>
        </row>
        <row r="16">
          <cell r="C16">
            <v>5440</v>
          </cell>
          <cell r="D16">
            <v>5696</v>
          </cell>
          <cell r="E16">
            <v>4904</v>
          </cell>
          <cell r="F16">
            <v>3254</v>
          </cell>
          <cell r="G16">
            <v>4545</v>
          </cell>
        </row>
        <row r="17">
          <cell r="C17">
            <v>5899</v>
          </cell>
          <cell r="D17">
            <v>5024</v>
          </cell>
          <cell r="E17">
            <v>5612</v>
          </cell>
          <cell r="F17">
            <v>3897</v>
          </cell>
          <cell r="G17">
            <v>4655</v>
          </cell>
        </row>
        <row r="18">
          <cell r="C18">
            <v>5336</v>
          </cell>
          <cell r="D18">
            <v>5147</v>
          </cell>
          <cell r="E18">
            <v>5120</v>
          </cell>
          <cell r="F18">
            <v>3999</v>
          </cell>
          <cell r="G18">
            <v>4050</v>
          </cell>
        </row>
        <row r="21">
          <cell r="C21">
            <v>2214</v>
          </cell>
          <cell r="D21">
            <v>3254</v>
          </cell>
          <cell r="E21">
            <v>2564</v>
          </cell>
          <cell r="F21">
            <v>2654</v>
          </cell>
          <cell r="G21">
            <v>2014</v>
          </cell>
        </row>
        <row r="22">
          <cell r="C22">
            <v>2356</v>
          </cell>
          <cell r="D22">
            <v>3022</v>
          </cell>
          <cell r="E22">
            <v>2457</v>
          </cell>
          <cell r="F22">
            <v>2548</v>
          </cell>
          <cell r="G22">
            <v>2214</v>
          </cell>
        </row>
      </sheetData>
      <sheetData sheetId="3" refreshError="1"/>
      <sheetData sheetId="4" refreshError="1"/>
      <sheetData sheetId="5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zoomScale="75" workbookViewId="0">
      <selection activeCell="D13" sqref="D13"/>
    </sheetView>
  </sheetViews>
  <sheetFormatPr defaultRowHeight="14.4"/>
  <cols>
    <col min="1" max="1" width="13.33203125" customWidth="1"/>
    <col min="2" max="2" width="15.33203125" bestFit="1" customWidth="1"/>
    <col min="3" max="3" width="18.6640625" customWidth="1"/>
    <col min="4" max="4" width="24.109375" customWidth="1"/>
    <col min="5" max="5" width="34.44140625" customWidth="1"/>
  </cols>
  <sheetData>
    <row r="1" spans="1:5">
      <c r="A1" t="s">
        <v>222</v>
      </c>
    </row>
    <row r="2" spans="1:5">
      <c r="A2" t="s">
        <v>223</v>
      </c>
    </row>
    <row r="4" spans="1:5" s="74" customFormat="1" ht="28.8">
      <c r="A4" s="95" t="s">
        <v>224</v>
      </c>
      <c r="B4" s="95" t="s">
        <v>225</v>
      </c>
      <c r="C4" s="95" t="s">
        <v>226</v>
      </c>
      <c r="D4" s="96" t="s">
        <v>227</v>
      </c>
      <c r="E4" s="95" t="s">
        <v>228</v>
      </c>
    </row>
    <row r="5" spans="1:5" s="63" customFormat="1" ht="28.8">
      <c r="A5" s="62">
        <v>1</v>
      </c>
      <c r="B5" s="63" t="s">
        <v>229</v>
      </c>
      <c r="C5" s="63" t="s">
        <v>280</v>
      </c>
      <c r="D5" s="63" t="s">
        <v>230</v>
      </c>
      <c r="E5" s="63" t="s">
        <v>231</v>
      </c>
    </row>
    <row r="6" spans="1:5" s="63" customFormat="1" ht="57.6">
      <c r="A6" s="62">
        <v>2</v>
      </c>
      <c r="B6" s="63" t="s">
        <v>279</v>
      </c>
      <c r="C6" s="63" t="s">
        <v>281</v>
      </c>
      <c r="D6" s="63" t="s">
        <v>283</v>
      </c>
      <c r="E6" s="63" t="s">
        <v>282</v>
      </c>
    </row>
    <row r="7" spans="1:5" s="74" customFormat="1" ht="28.8">
      <c r="A7" s="74">
        <v>3</v>
      </c>
      <c r="B7" s="74" t="s">
        <v>284</v>
      </c>
      <c r="C7" s="74" t="s">
        <v>285</v>
      </c>
      <c r="D7" s="74" t="s">
        <v>287</v>
      </c>
      <c r="E7" s="74" t="s">
        <v>286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6"/>
  <sheetViews>
    <sheetView showGridLines="0" zoomScale="75" zoomScaleNormal="75" zoomScalePageLayoutView="75" workbookViewId="0">
      <selection activeCell="K18" sqref="K18"/>
    </sheetView>
  </sheetViews>
  <sheetFormatPr defaultColWidth="8.6640625" defaultRowHeight="13.2"/>
  <cols>
    <col min="1" max="1" width="9.6640625" style="12" customWidth="1"/>
    <col min="2" max="2" width="36.109375" style="1" bestFit="1" customWidth="1"/>
    <col min="3" max="14" width="14.88671875" style="1" customWidth="1"/>
    <col min="15" max="15" width="12.44140625" style="1" customWidth="1"/>
    <col min="16" max="16" width="13.109375" style="1" customWidth="1"/>
    <col min="17" max="16384" width="8.6640625" style="1"/>
  </cols>
  <sheetData>
    <row r="1" spans="1:14">
      <c r="A1" s="1"/>
      <c r="B1" s="42" t="s">
        <v>129</v>
      </c>
    </row>
    <row r="2" spans="1:14">
      <c r="A2" s="1"/>
      <c r="B2" s="42" t="s">
        <v>128</v>
      </c>
      <c r="G2" s="40"/>
    </row>
    <row r="3" spans="1:14">
      <c r="A3" s="1"/>
      <c r="B3" s="41" t="s">
        <v>127</v>
      </c>
      <c r="G3" s="40"/>
    </row>
    <row r="4" spans="1:14">
      <c r="A4" s="39"/>
      <c r="B4" s="39"/>
      <c r="C4" s="75" t="s">
        <v>126</v>
      </c>
      <c r="D4" s="76"/>
      <c r="E4" s="75" t="s">
        <v>125</v>
      </c>
      <c r="F4" s="77"/>
      <c r="G4" s="38"/>
      <c r="H4" s="38"/>
      <c r="I4" s="37"/>
      <c r="J4" s="38"/>
      <c r="K4" s="37"/>
      <c r="L4" s="38"/>
      <c r="M4" s="37"/>
      <c r="N4" s="36"/>
    </row>
    <row r="5" spans="1:14">
      <c r="A5" s="35" t="s">
        <v>124</v>
      </c>
      <c r="B5" s="35" t="s">
        <v>123</v>
      </c>
      <c r="C5" s="78" t="s">
        <v>122</v>
      </c>
      <c r="D5" s="79"/>
      <c r="E5" s="78" t="s">
        <v>121</v>
      </c>
      <c r="F5" s="79"/>
      <c r="G5" s="78" t="s">
        <v>120</v>
      </c>
      <c r="H5" s="79"/>
      <c r="I5" s="80" t="s">
        <v>119</v>
      </c>
      <c r="J5" s="81"/>
      <c r="K5" s="78" t="s">
        <v>118</v>
      </c>
      <c r="L5" s="79"/>
      <c r="M5" s="78" t="s">
        <v>117</v>
      </c>
      <c r="N5" s="79"/>
    </row>
    <row r="6" spans="1:14">
      <c r="A6" s="35" t="s">
        <v>116</v>
      </c>
      <c r="B6" s="35" t="s">
        <v>115</v>
      </c>
      <c r="C6" s="82" t="s">
        <v>114</v>
      </c>
      <c r="D6" s="83"/>
      <c r="E6" s="82" t="s">
        <v>114</v>
      </c>
      <c r="F6" s="83"/>
      <c r="G6" s="82"/>
      <c r="H6" s="83"/>
      <c r="I6" s="84" t="s">
        <v>114</v>
      </c>
      <c r="J6" s="85"/>
      <c r="K6" s="82" t="s">
        <v>113</v>
      </c>
      <c r="L6" s="83"/>
      <c r="M6" s="82" t="s">
        <v>112</v>
      </c>
      <c r="N6" s="83"/>
    </row>
    <row r="7" spans="1:14">
      <c r="A7" s="34"/>
      <c r="B7" s="34"/>
      <c r="C7" s="32" t="s">
        <v>111</v>
      </c>
      <c r="D7" s="32" t="s">
        <v>110</v>
      </c>
      <c r="E7" s="32" t="s">
        <v>111</v>
      </c>
      <c r="F7" s="32" t="s">
        <v>110</v>
      </c>
      <c r="G7" s="32" t="s">
        <v>111</v>
      </c>
      <c r="H7" s="32" t="s">
        <v>110</v>
      </c>
      <c r="I7" s="32" t="s">
        <v>111</v>
      </c>
      <c r="J7" s="32" t="s">
        <v>110</v>
      </c>
      <c r="K7" s="32" t="s">
        <v>111</v>
      </c>
      <c r="L7" s="32" t="s">
        <v>110</v>
      </c>
      <c r="M7" s="32" t="s">
        <v>111</v>
      </c>
      <c r="N7" s="32" t="s">
        <v>110</v>
      </c>
    </row>
    <row r="8" spans="1:14">
      <c r="A8" s="33"/>
      <c r="B8" s="32" t="s">
        <v>109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>
      <c r="A9" s="21">
        <v>111000</v>
      </c>
      <c r="B9" s="23" t="s">
        <v>108</v>
      </c>
      <c r="C9" s="14">
        <v>2138784.9900000002</v>
      </c>
      <c r="D9" s="14"/>
      <c r="E9" s="22">
        <v>2171441.2400000002</v>
      </c>
      <c r="F9" s="22"/>
      <c r="G9" s="22"/>
      <c r="H9" s="22"/>
      <c r="I9" s="14">
        <f t="shared" ref="I9:I14" si="0">+(E9+G9)-(F9+H9)</f>
        <v>2171441.2400000002</v>
      </c>
      <c r="J9" s="14"/>
      <c r="K9" s="14"/>
      <c r="L9" s="14"/>
      <c r="M9" s="14">
        <f t="shared" ref="M9:M14" si="1">I9</f>
        <v>2171441.2400000002</v>
      </c>
      <c r="N9" s="14"/>
    </row>
    <row r="10" spans="1:14">
      <c r="A10" s="21">
        <v>112000</v>
      </c>
      <c r="B10" s="25" t="s">
        <v>107</v>
      </c>
      <c r="C10" s="14">
        <v>28726.39</v>
      </c>
      <c r="D10" s="14"/>
      <c r="E10" s="22">
        <v>1000</v>
      </c>
      <c r="F10" s="22"/>
      <c r="G10" s="22"/>
      <c r="H10" s="22"/>
      <c r="I10" s="14">
        <f t="shared" si="0"/>
        <v>1000</v>
      </c>
      <c r="J10" s="14"/>
      <c r="K10" s="14"/>
      <c r="L10" s="14"/>
      <c r="M10" s="14">
        <f t="shared" si="1"/>
        <v>1000</v>
      </c>
      <c r="N10" s="14"/>
    </row>
    <row r="11" spans="1:14">
      <c r="A11" s="21">
        <v>113000</v>
      </c>
      <c r="B11" s="25" t="s">
        <v>106</v>
      </c>
      <c r="C11" s="14">
        <v>775549.73</v>
      </c>
      <c r="D11" s="14"/>
      <c r="E11" s="22">
        <v>782546.49</v>
      </c>
      <c r="F11" s="22"/>
      <c r="G11" s="22"/>
      <c r="H11" s="22"/>
      <c r="I11" s="14">
        <f t="shared" si="0"/>
        <v>782546.49</v>
      </c>
      <c r="J11" s="14"/>
      <c r="K11" s="14"/>
      <c r="L11" s="14"/>
      <c r="M11" s="14">
        <f t="shared" si="1"/>
        <v>782546.49</v>
      </c>
      <c r="N11" s="14"/>
    </row>
    <row r="12" spans="1:14">
      <c r="A12" s="21">
        <v>114000</v>
      </c>
      <c r="B12" s="25" t="s">
        <v>105</v>
      </c>
      <c r="C12" s="14">
        <v>48576.82</v>
      </c>
      <c r="D12" s="14"/>
      <c r="E12" s="22">
        <v>51745.56</v>
      </c>
      <c r="F12" s="22"/>
      <c r="G12" s="22"/>
      <c r="H12" s="22"/>
      <c r="I12" s="14">
        <f t="shared" si="0"/>
        <v>51745.56</v>
      </c>
      <c r="J12" s="14"/>
      <c r="K12" s="14"/>
      <c r="L12" s="14"/>
      <c r="M12" s="14">
        <f t="shared" si="1"/>
        <v>51745.56</v>
      </c>
      <c r="N12" s="14"/>
    </row>
    <row r="13" spans="1:14">
      <c r="A13" s="21">
        <v>119000</v>
      </c>
      <c r="B13" s="25" t="s">
        <v>104</v>
      </c>
      <c r="C13" s="14">
        <v>500</v>
      </c>
      <c r="D13" s="14"/>
      <c r="E13" s="17">
        <v>500</v>
      </c>
      <c r="F13" s="22"/>
      <c r="G13" s="22"/>
      <c r="H13" s="22"/>
      <c r="I13" s="14">
        <f t="shared" si="0"/>
        <v>500</v>
      </c>
      <c r="J13" s="14"/>
      <c r="K13" s="14"/>
      <c r="L13" s="14"/>
      <c r="M13" s="14">
        <f t="shared" si="1"/>
        <v>500</v>
      </c>
      <c r="N13" s="14"/>
    </row>
    <row r="14" spans="1:14">
      <c r="A14" s="21">
        <v>121000</v>
      </c>
      <c r="B14" s="25" t="s">
        <v>103</v>
      </c>
      <c r="C14" s="31">
        <v>4913697.13</v>
      </c>
      <c r="D14" s="14"/>
      <c r="E14" s="22">
        <v>5366569.32</v>
      </c>
      <c r="F14" s="22"/>
      <c r="G14" s="22"/>
      <c r="H14" s="22"/>
      <c r="I14" s="14">
        <f t="shared" si="0"/>
        <v>5366569.32</v>
      </c>
      <c r="J14" s="14"/>
      <c r="K14" s="14"/>
      <c r="L14" s="14"/>
      <c r="M14" s="14">
        <f t="shared" si="1"/>
        <v>5366569.32</v>
      </c>
      <c r="N14" s="14"/>
    </row>
    <row r="15" spans="1:14">
      <c r="A15" s="21">
        <v>129000</v>
      </c>
      <c r="B15" s="25" t="s">
        <v>102</v>
      </c>
      <c r="C15" s="14"/>
      <c r="D15" s="14">
        <v>97459.89</v>
      </c>
      <c r="E15" s="22"/>
      <c r="F15" s="22">
        <v>95401.58</v>
      </c>
      <c r="G15" s="22"/>
      <c r="H15" s="22">
        <v>10983.73</v>
      </c>
      <c r="I15" s="14"/>
      <c r="J15" s="14">
        <f>+(F15+H15)-(E15+G15)</f>
        <v>106385.31</v>
      </c>
      <c r="K15" s="14"/>
      <c r="L15" s="14"/>
      <c r="M15" s="14"/>
      <c r="N15" s="14">
        <f>J15</f>
        <v>106385.31</v>
      </c>
    </row>
    <row r="16" spans="1:14">
      <c r="A16" s="21">
        <v>141000</v>
      </c>
      <c r="B16" s="30" t="s">
        <v>101</v>
      </c>
      <c r="C16" s="14">
        <v>10407164.74</v>
      </c>
      <c r="D16" s="14"/>
      <c r="E16" s="22">
        <v>11577948.869999999</v>
      </c>
      <c r="F16" s="22"/>
      <c r="G16" s="22"/>
      <c r="H16" s="22"/>
      <c r="I16" s="14">
        <f>+(E16+G16)-(F16+H16)</f>
        <v>11577948.869999999</v>
      </c>
      <c r="J16" s="14"/>
      <c r="K16" s="14"/>
      <c r="L16" s="14"/>
      <c r="M16" s="14">
        <f>I16</f>
        <v>11577948.869999999</v>
      </c>
      <c r="N16" s="14"/>
    </row>
    <row r="17" spans="1:14">
      <c r="A17" s="21">
        <v>145000</v>
      </c>
      <c r="B17" s="29" t="s">
        <v>100</v>
      </c>
      <c r="C17" s="14">
        <v>3902457.04</v>
      </c>
      <c r="D17" s="14"/>
      <c r="E17" s="22">
        <v>3992237.27</v>
      </c>
      <c r="F17" s="22"/>
      <c r="G17" s="22"/>
      <c r="H17" s="22"/>
      <c r="I17" s="14">
        <f>+(E17+G17)-(F17+H17)</f>
        <v>3992237.27</v>
      </c>
      <c r="J17" s="14"/>
      <c r="K17" s="14"/>
      <c r="L17" s="14"/>
      <c r="M17" s="14">
        <f>I17</f>
        <v>3992237.27</v>
      </c>
      <c r="N17" s="14"/>
    </row>
    <row r="18" spans="1:14">
      <c r="A18" s="21">
        <v>150000</v>
      </c>
      <c r="B18" s="30" t="s">
        <v>99</v>
      </c>
      <c r="C18" s="14">
        <v>84636.54</v>
      </c>
      <c r="D18" s="14"/>
      <c r="E18" s="22">
        <v>142465.96</v>
      </c>
      <c r="F18" s="22"/>
      <c r="G18" s="22"/>
      <c r="H18" s="22"/>
      <c r="I18" s="14">
        <f>+(E18+G18)-(F18+H18)</f>
        <v>142465.96</v>
      </c>
      <c r="J18" s="14"/>
      <c r="K18" s="14"/>
      <c r="L18" s="14"/>
      <c r="M18" s="14">
        <f>I18</f>
        <v>142465.96</v>
      </c>
      <c r="N18" s="14"/>
    </row>
    <row r="19" spans="1:14">
      <c r="A19" s="21">
        <v>160000</v>
      </c>
      <c r="B19" s="30" t="s">
        <v>98</v>
      </c>
      <c r="C19" s="14">
        <v>15350295.73</v>
      </c>
      <c r="D19" s="14"/>
      <c r="E19" s="22">
        <v>16358487.34</v>
      </c>
      <c r="F19" s="22"/>
      <c r="G19" s="22"/>
      <c r="H19" s="22"/>
      <c r="I19" s="14">
        <f>+(E19+G19)-(F19+H19)</f>
        <v>16358487.34</v>
      </c>
      <c r="J19" s="14"/>
      <c r="K19" s="14"/>
      <c r="L19" s="14"/>
      <c r="M19" s="14">
        <f>I19</f>
        <v>16358487.34</v>
      </c>
      <c r="N19" s="14"/>
    </row>
    <row r="20" spans="1:14">
      <c r="A20" s="21">
        <v>170000</v>
      </c>
      <c r="B20" s="29" t="s">
        <v>97</v>
      </c>
      <c r="C20" s="14">
        <v>12829549.560000001</v>
      </c>
      <c r="E20" s="22">
        <v>13871631.1</v>
      </c>
      <c r="F20" s="22"/>
      <c r="G20" s="22"/>
      <c r="H20" s="22"/>
      <c r="I20" s="14">
        <f>+(E20+G20)-(F20+H20)</f>
        <v>13871631.1</v>
      </c>
      <c r="J20" s="14"/>
      <c r="K20" s="14"/>
      <c r="L20" s="14"/>
      <c r="M20" s="14">
        <f>I20</f>
        <v>13871631.1</v>
      </c>
      <c r="N20" s="14"/>
    </row>
    <row r="21" spans="1:14">
      <c r="A21" s="21">
        <v>180000</v>
      </c>
      <c r="B21" s="25" t="s">
        <v>96</v>
      </c>
      <c r="C21" s="14"/>
      <c r="D21" s="14">
        <v>14140830.310000001</v>
      </c>
      <c r="E21" s="22"/>
      <c r="F21" s="22">
        <v>15341679.470000001</v>
      </c>
      <c r="G21" s="22"/>
      <c r="H21" s="22"/>
      <c r="I21" s="14"/>
      <c r="J21" s="14">
        <f>+(F21+H21)-(E21+G21)</f>
        <v>15341679.470000001</v>
      </c>
      <c r="K21" s="14"/>
      <c r="L21" s="14"/>
      <c r="M21" s="14"/>
      <c r="N21" s="14">
        <f>J21</f>
        <v>15341679.470000001</v>
      </c>
    </row>
    <row r="22" spans="1:14">
      <c r="A22" s="21">
        <v>191000</v>
      </c>
      <c r="B22" s="23" t="s">
        <v>95</v>
      </c>
      <c r="C22" s="14">
        <v>2080764.31</v>
      </c>
      <c r="D22" s="14"/>
      <c r="E22" s="22">
        <v>3095227.56</v>
      </c>
      <c r="F22" s="22"/>
      <c r="G22" s="22"/>
      <c r="H22" s="22"/>
      <c r="I22" s="14">
        <f>+(E22+G22)-(F22+H22)</f>
        <v>3095227.56</v>
      </c>
      <c r="J22" s="14"/>
      <c r="K22" s="14"/>
      <c r="L22" s="14"/>
      <c r="M22" s="14">
        <f>I22</f>
        <v>3095227.56</v>
      </c>
      <c r="N22" s="14"/>
    </row>
    <row r="23" spans="1:14">
      <c r="A23" s="21" t="s">
        <v>94</v>
      </c>
      <c r="B23" s="16"/>
      <c r="C23" s="14"/>
      <c r="D23" s="14"/>
      <c r="E23" s="22"/>
      <c r="F23" s="22"/>
      <c r="G23" s="22"/>
      <c r="H23" s="22"/>
      <c r="I23" s="14"/>
      <c r="J23" s="14"/>
      <c r="K23" s="14"/>
      <c r="L23" s="14"/>
      <c r="M23" s="14"/>
      <c r="N23" s="14"/>
    </row>
    <row r="24" spans="1:14">
      <c r="A24" s="21"/>
      <c r="B24" s="27" t="s">
        <v>93</v>
      </c>
      <c r="C24" s="14"/>
      <c r="D24" s="14"/>
      <c r="E24" s="22"/>
      <c r="F24" s="22"/>
      <c r="G24" s="22"/>
      <c r="H24" s="22"/>
      <c r="I24" s="14"/>
      <c r="J24" s="14"/>
      <c r="K24" s="14"/>
      <c r="L24" s="14"/>
      <c r="M24" s="14"/>
      <c r="N24" s="14"/>
    </row>
    <row r="25" spans="1:14">
      <c r="A25" s="21">
        <v>210000</v>
      </c>
      <c r="B25" s="25" t="s">
        <v>92</v>
      </c>
      <c r="C25" s="14"/>
      <c r="D25" s="14">
        <v>3682954.12</v>
      </c>
      <c r="E25" s="22"/>
      <c r="F25" s="22">
        <v>4987975.79</v>
      </c>
      <c r="G25" s="22"/>
      <c r="H25" s="22"/>
      <c r="I25" s="14"/>
      <c r="J25" s="14">
        <f t="shared" ref="J25:J37" si="2">+(F25+H25)-(E25+G25)</f>
        <v>4987975.79</v>
      </c>
      <c r="K25" s="14"/>
      <c r="L25" s="14"/>
      <c r="M25" s="14"/>
      <c r="N25" s="14">
        <f t="shared" ref="N25:N34" si="3">J25</f>
        <v>4987975.79</v>
      </c>
    </row>
    <row r="26" spans="1:14">
      <c r="A26" s="21">
        <v>222100</v>
      </c>
      <c r="B26" s="25" t="s">
        <v>91</v>
      </c>
      <c r="C26" s="14"/>
      <c r="D26" s="14">
        <v>64442.36</v>
      </c>
      <c r="E26" s="22"/>
      <c r="F26" s="22">
        <v>67385.78</v>
      </c>
      <c r="G26" s="22"/>
      <c r="H26" s="22"/>
      <c r="I26" s="14"/>
      <c r="J26" s="14">
        <f t="shared" si="2"/>
        <v>67385.78</v>
      </c>
      <c r="K26" s="14"/>
      <c r="L26" s="14"/>
      <c r="M26" s="14"/>
      <c r="N26" s="14">
        <f t="shared" si="3"/>
        <v>67385.78</v>
      </c>
    </row>
    <row r="27" spans="1:14">
      <c r="A27" s="21">
        <v>222200</v>
      </c>
      <c r="B27" s="25" t="s">
        <v>90</v>
      </c>
      <c r="C27" s="14"/>
      <c r="D27" s="14">
        <v>12107.35</v>
      </c>
      <c r="E27" s="22"/>
      <c r="F27" s="17">
        <v>12681.48</v>
      </c>
      <c r="G27" s="22"/>
      <c r="H27" s="22"/>
      <c r="I27" s="14"/>
      <c r="J27" s="14">
        <f t="shared" si="2"/>
        <v>12681.48</v>
      </c>
      <c r="K27" s="14"/>
      <c r="L27" s="14"/>
      <c r="M27" s="14"/>
      <c r="N27" s="14">
        <f t="shared" si="3"/>
        <v>12681.48</v>
      </c>
    </row>
    <row r="28" spans="1:14">
      <c r="A28" s="21">
        <v>222300</v>
      </c>
      <c r="B28" s="25" t="s">
        <v>89</v>
      </c>
      <c r="C28" s="14"/>
      <c r="D28" s="14">
        <v>2831.56</v>
      </c>
      <c r="E28" s="22"/>
      <c r="F28" s="17">
        <v>2965.82</v>
      </c>
      <c r="G28" s="22"/>
      <c r="H28" s="22"/>
      <c r="I28" s="14"/>
      <c r="J28" s="14">
        <f t="shared" si="2"/>
        <v>2965.82</v>
      </c>
      <c r="K28" s="14"/>
      <c r="L28" s="14"/>
      <c r="M28" s="14"/>
      <c r="N28" s="14">
        <f t="shared" si="3"/>
        <v>2965.82</v>
      </c>
    </row>
    <row r="29" spans="1:14">
      <c r="A29" s="21">
        <v>223100</v>
      </c>
      <c r="B29" s="25" t="s">
        <v>88</v>
      </c>
      <c r="C29" s="14"/>
      <c r="D29" s="14">
        <v>12107.35</v>
      </c>
      <c r="E29" s="22"/>
      <c r="F29" s="17">
        <v>12681.48</v>
      </c>
      <c r="G29" s="22"/>
      <c r="H29" s="22"/>
      <c r="I29" s="14"/>
      <c r="J29" s="14">
        <f t="shared" si="2"/>
        <v>12681.48</v>
      </c>
      <c r="K29" s="14"/>
      <c r="L29" s="14"/>
      <c r="M29" s="14"/>
      <c r="N29" s="14">
        <f t="shared" si="3"/>
        <v>12681.48</v>
      </c>
    </row>
    <row r="30" spans="1:14">
      <c r="A30" s="21">
        <v>223200</v>
      </c>
      <c r="B30" s="25" t="s">
        <v>87</v>
      </c>
      <c r="C30" s="14"/>
      <c r="D30" s="14">
        <v>2831.56</v>
      </c>
      <c r="E30" s="22"/>
      <c r="F30" s="17">
        <v>2965.82</v>
      </c>
      <c r="G30" s="22"/>
      <c r="H30" s="22"/>
      <c r="I30" s="14"/>
      <c r="J30" s="14">
        <f t="shared" si="2"/>
        <v>2965.82</v>
      </c>
      <c r="K30" s="14"/>
      <c r="L30" s="14"/>
      <c r="M30" s="14"/>
      <c r="N30" s="14">
        <f t="shared" si="3"/>
        <v>2965.82</v>
      </c>
    </row>
    <row r="31" spans="1:14">
      <c r="A31" s="21">
        <v>223300</v>
      </c>
      <c r="B31" s="25" t="s">
        <v>86</v>
      </c>
      <c r="C31" s="14"/>
      <c r="D31" s="14">
        <v>846.39</v>
      </c>
      <c r="E31" s="22"/>
      <c r="F31" s="17">
        <v>943.57</v>
      </c>
      <c r="G31" s="22"/>
      <c r="H31" s="22"/>
      <c r="I31" s="14"/>
      <c r="J31" s="14">
        <f t="shared" si="2"/>
        <v>943.57</v>
      </c>
      <c r="K31" s="14"/>
      <c r="L31" s="14"/>
      <c r="M31" s="14"/>
      <c r="N31" s="14">
        <f t="shared" si="3"/>
        <v>943.57</v>
      </c>
    </row>
    <row r="32" spans="1:14">
      <c r="A32" s="21">
        <v>230000</v>
      </c>
      <c r="B32" s="25" t="s">
        <v>85</v>
      </c>
      <c r="C32" s="14"/>
      <c r="D32" s="14">
        <v>568998.06000000006</v>
      </c>
      <c r="E32" s="22"/>
      <c r="F32" s="17">
        <v>599403.23</v>
      </c>
      <c r="G32" s="22"/>
      <c r="H32" s="22"/>
      <c r="I32" s="14"/>
      <c r="J32" s="14">
        <f t="shared" si="2"/>
        <v>599403.23</v>
      </c>
      <c r="K32" s="14"/>
      <c r="L32" s="14"/>
      <c r="M32" s="14"/>
      <c r="N32" s="14">
        <f t="shared" si="3"/>
        <v>599403.23</v>
      </c>
    </row>
    <row r="33" spans="1:14">
      <c r="A33" s="21">
        <v>235000</v>
      </c>
      <c r="B33" s="23" t="s">
        <v>84</v>
      </c>
      <c r="C33" s="14"/>
      <c r="D33" s="14">
        <v>157448.31</v>
      </c>
      <c r="E33" s="22"/>
      <c r="F33" s="17"/>
      <c r="G33" s="22"/>
      <c r="H33" s="22"/>
      <c r="I33" s="14"/>
      <c r="J33" s="14">
        <f t="shared" si="2"/>
        <v>0</v>
      </c>
      <c r="K33" s="14"/>
      <c r="L33" s="14"/>
      <c r="M33" s="14"/>
      <c r="N33" s="14">
        <f t="shared" si="3"/>
        <v>0</v>
      </c>
    </row>
    <row r="34" spans="1:14">
      <c r="A34" s="21">
        <v>236000</v>
      </c>
      <c r="B34" s="23" t="s">
        <v>83</v>
      </c>
      <c r="C34" s="14"/>
      <c r="D34" s="14">
        <v>0</v>
      </c>
      <c r="E34" s="22"/>
      <c r="F34" s="22"/>
      <c r="G34" s="22"/>
      <c r="H34" s="22">
        <v>149097.05140000023</v>
      </c>
      <c r="I34" s="14"/>
      <c r="J34" s="14">
        <f t="shared" si="2"/>
        <v>149097.05140000023</v>
      </c>
      <c r="K34" s="14"/>
      <c r="L34" s="14"/>
      <c r="M34" s="14"/>
      <c r="N34" s="14">
        <f t="shared" si="3"/>
        <v>149097.05140000023</v>
      </c>
    </row>
    <row r="35" spans="1:14">
      <c r="A35" s="21">
        <v>23900</v>
      </c>
      <c r="B35" s="23" t="s">
        <v>82</v>
      </c>
      <c r="C35" s="14"/>
      <c r="D35" s="14"/>
      <c r="E35" s="22"/>
      <c r="F35" s="22">
        <v>50000</v>
      </c>
      <c r="G35" s="22"/>
      <c r="H35" s="22"/>
      <c r="I35" s="14"/>
      <c r="J35" s="14">
        <f t="shared" si="2"/>
        <v>50000</v>
      </c>
      <c r="K35" s="14"/>
      <c r="L35" s="14"/>
      <c r="M35" s="14"/>
      <c r="N35" s="14"/>
    </row>
    <row r="36" spans="1:14">
      <c r="A36" s="21">
        <v>240000</v>
      </c>
      <c r="B36" s="23" t="s">
        <v>81</v>
      </c>
      <c r="C36" s="14"/>
      <c r="D36" s="14">
        <v>7442445.9400000004</v>
      </c>
      <c r="E36" s="22"/>
      <c r="F36" s="22">
        <v>7639067.7300000004</v>
      </c>
      <c r="G36" s="22"/>
      <c r="H36" s="22"/>
      <c r="I36" s="14"/>
      <c r="J36" s="14">
        <f t="shared" si="2"/>
        <v>7639067.7300000004</v>
      </c>
      <c r="K36" s="14"/>
      <c r="L36" s="14"/>
      <c r="M36" s="14"/>
      <c r="N36" s="14">
        <f>J36</f>
        <v>7639067.7300000004</v>
      </c>
    </row>
    <row r="37" spans="1:14">
      <c r="A37" s="21">
        <v>261000</v>
      </c>
      <c r="B37" s="23" t="s">
        <v>80</v>
      </c>
      <c r="C37" s="14"/>
      <c r="D37" s="14">
        <v>654000</v>
      </c>
      <c r="E37" s="22"/>
      <c r="F37" s="22">
        <v>813000</v>
      </c>
      <c r="G37" s="22"/>
      <c r="H37" s="22"/>
      <c r="I37" s="14"/>
      <c r="J37" s="14">
        <f t="shared" si="2"/>
        <v>813000</v>
      </c>
      <c r="K37" s="14"/>
      <c r="L37" s="14"/>
      <c r="M37" s="14"/>
      <c r="N37" s="14">
        <f>J37</f>
        <v>813000</v>
      </c>
    </row>
    <row r="38" spans="1:14">
      <c r="A38" s="16"/>
      <c r="B38" s="16"/>
      <c r="C38" s="14"/>
      <c r="D38" s="14"/>
      <c r="E38" s="22"/>
      <c r="G38" s="22"/>
      <c r="H38" s="22"/>
      <c r="I38" s="14"/>
      <c r="J38" s="14"/>
      <c r="K38" s="14"/>
      <c r="L38" s="14"/>
      <c r="M38" s="14"/>
      <c r="N38" s="14"/>
    </row>
    <row r="39" spans="1:14">
      <c r="A39" s="21"/>
      <c r="B39" s="27" t="s">
        <v>79</v>
      </c>
      <c r="C39" s="14"/>
      <c r="D39" s="14"/>
      <c r="E39" s="22"/>
      <c r="F39" s="22"/>
      <c r="G39" s="22"/>
      <c r="H39" s="22"/>
      <c r="I39" s="14"/>
      <c r="J39" s="14"/>
      <c r="K39" s="14"/>
      <c r="L39" s="14"/>
      <c r="M39" s="14"/>
      <c r="N39" s="14"/>
    </row>
    <row r="40" spans="1:14">
      <c r="A40" s="21">
        <v>310000</v>
      </c>
      <c r="B40" s="25" t="s">
        <v>78</v>
      </c>
      <c r="C40" s="14"/>
      <c r="D40" s="14">
        <v>90000</v>
      </c>
      <c r="E40" s="22"/>
      <c r="F40" s="22">
        <v>90000</v>
      </c>
      <c r="G40" s="22"/>
      <c r="H40" s="22"/>
      <c r="I40" s="14"/>
      <c r="J40" s="14">
        <f>+(F40+H40)-(E40+G40)</f>
        <v>90000</v>
      </c>
      <c r="K40" s="14"/>
      <c r="L40" s="14"/>
      <c r="M40" s="14"/>
      <c r="N40" s="14">
        <f>J40</f>
        <v>90000</v>
      </c>
    </row>
    <row r="41" spans="1:14">
      <c r="A41" s="21">
        <v>311000</v>
      </c>
      <c r="B41" s="25" t="s">
        <v>77</v>
      </c>
      <c r="C41" s="14"/>
      <c r="D41" s="14">
        <v>3567265</v>
      </c>
      <c r="E41" s="22"/>
      <c r="F41" s="22">
        <v>3567265</v>
      </c>
      <c r="G41" s="22"/>
      <c r="H41" s="22"/>
      <c r="I41" s="14"/>
      <c r="J41" s="14">
        <f>+(F41+H41)-(E41+G41)</f>
        <v>3567265</v>
      </c>
      <c r="K41" s="14"/>
      <c r="L41" s="14"/>
      <c r="M41" s="14"/>
      <c r="N41" s="14">
        <f>J41</f>
        <v>3567265</v>
      </c>
    </row>
    <row r="42" spans="1:14">
      <c r="A42" s="21">
        <v>312000</v>
      </c>
      <c r="B42" s="23" t="s">
        <v>76</v>
      </c>
      <c r="C42" s="14"/>
      <c r="D42" s="14">
        <v>0</v>
      </c>
      <c r="E42" s="22">
        <v>50000</v>
      </c>
      <c r="F42" s="22"/>
      <c r="G42" s="22"/>
      <c r="H42" s="22"/>
      <c r="I42" s="14">
        <f>+(E42+G42)-(F42+H42)</f>
        <v>50000</v>
      </c>
      <c r="J42" s="14"/>
      <c r="K42" s="14"/>
      <c r="L42" s="14"/>
      <c r="M42" s="14"/>
      <c r="N42" s="14">
        <f>J42</f>
        <v>0</v>
      </c>
    </row>
    <row r="43" spans="1:14">
      <c r="A43" s="21">
        <v>390000</v>
      </c>
      <c r="B43" s="25" t="s">
        <v>75</v>
      </c>
      <c r="C43" s="14"/>
      <c r="D43" s="14">
        <v>22064134.780000001</v>
      </c>
      <c r="E43" s="22"/>
      <c r="F43" s="22">
        <v>22064134.780000001</v>
      </c>
      <c r="G43" s="22"/>
      <c r="H43" s="22"/>
      <c r="I43" s="14"/>
      <c r="J43" s="14">
        <f>+(F43+H43)-(E43+G43)</f>
        <v>22064134.780000001</v>
      </c>
      <c r="K43" s="14"/>
      <c r="L43" s="14"/>
      <c r="M43" s="14"/>
      <c r="N43" s="14">
        <f>J43</f>
        <v>22064134.780000001</v>
      </c>
    </row>
    <row r="44" spans="1:14">
      <c r="A44" s="21"/>
      <c r="B44" s="16"/>
      <c r="C44" s="14"/>
      <c r="D44" s="14"/>
      <c r="E44" s="22"/>
      <c r="F44" s="22"/>
      <c r="G44" s="22"/>
      <c r="H44" s="22"/>
      <c r="I44" s="14"/>
      <c r="J44" s="14"/>
      <c r="K44" s="14"/>
      <c r="L44" s="14"/>
      <c r="M44" s="14"/>
      <c r="N44" s="14"/>
    </row>
    <row r="45" spans="1:14">
      <c r="A45" s="21"/>
      <c r="B45" s="28" t="s">
        <v>74</v>
      </c>
      <c r="C45" s="14"/>
      <c r="D45" s="14"/>
      <c r="E45" s="22"/>
      <c r="F45" s="22"/>
      <c r="G45" s="22"/>
      <c r="H45" s="22"/>
      <c r="I45" s="14"/>
      <c r="J45" s="14"/>
      <c r="K45" s="14"/>
      <c r="L45" s="14"/>
      <c r="M45" s="14"/>
      <c r="N45" s="14"/>
    </row>
    <row r="46" spans="1:14">
      <c r="A46" s="21">
        <v>410000</v>
      </c>
      <c r="B46" s="25" t="s">
        <v>73</v>
      </c>
      <c r="C46" s="14"/>
      <c r="D46" s="22"/>
      <c r="E46" s="22"/>
      <c r="F46" s="22">
        <v>22331154.75</v>
      </c>
      <c r="G46" s="22"/>
      <c r="H46" s="22"/>
      <c r="I46" s="14"/>
      <c r="J46" s="14">
        <f>+(F46+H46)-(E46+G46)</f>
        <v>22331154.75</v>
      </c>
      <c r="K46" s="14"/>
      <c r="L46" s="14">
        <f>ROUND(J46,2)</f>
        <v>22331154.75</v>
      </c>
      <c r="M46" s="14"/>
      <c r="N46" s="14"/>
    </row>
    <row r="47" spans="1:14">
      <c r="A47" s="21">
        <v>420000</v>
      </c>
      <c r="B47" s="25" t="s">
        <v>72</v>
      </c>
      <c r="C47" s="14"/>
      <c r="D47" s="22"/>
      <c r="E47" s="22">
        <v>348017.49</v>
      </c>
      <c r="F47" s="22"/>
      <c r="G47" s="22"/>
      <c r="H47" s="22"/>
      <c r="I47" s="14">
        <f>+(E47+G47)-(F47+H47)</f>
        <v>348017.49</v>
      </c>
      <c r="J47" s="14"/>
      <c r="K47" s="14">
        <f>ROUND(I47,2)</f>
        <v>348017.49</v>
      </c>
      <c r="L47" s="14"/>
      <c r="M47" s="14"/>
      <c r="N47" s="14"/>
    </row>
    <row r="48" spans="1:14">
      <c r="A48" s="21">
        <v>430000</v>
      </c>
      <c r="B48" s="25" t="s">
        <v>71</v>
      </c>
      <c r="C48" s="14"/>
      <c r="D48" s="22"/>
      <c r="E48" s="22">
        <v>15684.5</v>
      </c>
      <c r="F48" s="22"/>
      <c r="G48" s="22"/>
      <c r="H48" s="22"/>
      <c r="I48" s="14">
        <f>+(E48+G48)-(F48+H48)</f>
        <v>15684.5</v>
      </c>
      <c r="J48" s="14"/>
      <c r="K48" s="14">
        <f>ROUND(I48,2)</f>
        <v>15684.5</v>
      </c>
      <c r="L48" s="14"/>
      <c r="M48" s="14"/>
      <c r="N48" s="14"/>
    </row>
    <row r="49" spans="1:14">
      <c r="A49" s="21">
        <v>451000</v>
      </c>
      <c r="B49" s="25" t="s">
        <v>70</v>
      </c>
      <c r="C49" s="14"/>
      <c r="D49" s="22"/>
      <c r="E49" s="22"/>
      <c r="F49" s="22">
        <v>0</v>
      </c>
      <c r="G49" s="22"/>
      <c r="H49" s="22"/>
      <c r="I49" s="14"/>
      <c r="J49" s="14"/>
      <c r="K49" s="14"/>
      <c r="L49" s="14"/>
      <c r="M49" s="14"/>
      <c r="N49" s="14"/>
    </row>
    <row r="50" spans="1:14">
      <c r="A50" s="21">
        <v>491000</v>
      </c>
      <c r="B50" s="23" t="s">
        <v>69</v>
      </c>
      <c r="C50" s="14"/>
      <c r="D50" s="22"/>
      <c r="E50" s="22"/>
      <c r="F50" s="22">
        <v>4000</v>
      </c>
      <c r="G50" s="22"/>
      <c r="H50" s="22"/>
      <c r="I50" s="14"/>
      <c r="J50" s="14">
        <f>+(F50+H50)-(E50+G50)</f>
        <v>4000</v>
      </c>
      <c r="K50" s="14"/>
      <c r="L50" s="14">
        <f>ROUND(J50,2)</f>
        <v>4000</v>
      </c>
      <c r="M50" s="14"/>
      <c r="N50" s="14"/>
    </row>
    <row r="51" spans="1:14">
      <c r="A51" s="21">
        <v>492000</v>
      </c>
      <c r="B51" s="23" t="s">
        <v>68</v>
      </c>
      <c r="C51" s="14"/>
      <c r="D51" s="22"/>
      <c r="E51" s="22"/>
      <c r="F51" s="22">
        <v>23482.560000000001</v>
      </c>
      <c r="G51" s="22"/>
      <c r="H51" s="22"/>
      <c r="I51" s="14"/>
      <c r="J51" s="14">
        <f>+(F51+H51)-(E51+G51)</f>
        <v>23482.560000000001</v>
      </c>
      <c r="K51" s="14"/>
      <c r="L51" s="14">
        <f>ROUND(J51,2)</f>
        <v>23482.560000000001</v>
      </c>
      <c r="M51" s="14"/>
      <c r="N51" s="14"/>
    </row>
    <row r="52" spans="1:14">
      <c r="A52" s="21"/>
      <c r="B52" s="25"/>
      <c r="C52" s="14"/>
      <c r="D52" s="22"/>
      <c r="E52" s="22"/>
      <c r="G52" s="22"/>
      <c r="H52" s="22"/>
      <c r="I52" s="14"/>
      <c r="J52" s="14"/>
      <c r="K52" s="14"/>
      <c r="L52" s="14"/>
      <c r="M52" s="14"/>
      <c r="N52" s="14"/>
    </row>
    <row r="53" spans="1:14">
      <c r="A53" s="21"/>
      <c r="B53" s="27" t="s">
        <v>67</v>
      </c>
      <c r="C53" s="14"/>
      <c r="D53" s="14"/>
      <c r="E53" s="22"/>
      <c r="F53" s="22"/>
      <c r="G53" s="22"/>
      <c r="H53" s="22"/>
      <c r="I53" s="14"/>
      <c r="J53" s="14"/>
      <c r="K53" s="14"/>
      <c r="L53" s="14"/>
      <c r="M53" s="14"/>
      <c r="N53" s="14"/>
    </row>
    <row r="54" spans="1:14">
      <c r="A54" s="21">
        <v>510000</v>
      </c>
      <c r="B54" s="25" t="s">
        <v>66</v>
      </c>
      <c r="C54" s="22"/>
      <c r="D54" s="14"/>
      <c r="E54" s="22">
        <v>11565901.15</v>
      </c>
      <c r="F54" s="22"/>
      <c r="G54" s="22"/>
      <c r="H54" s="22"/>
      <c r="I54" s="14">
        <f>+(E54+G54)-(F54+H54)</f>
        <v>11565901.15</v>
      </c>
      <c r="J54" s="14"/>
      <c r="K54" s="14">
        <f>ROUND(I54,2)</f>
        <v>11565901.15</v>
      </c>
      <c r="L54" s="14"/>
      <c r="M54" s="14"/>
      <c r="N54" s="14"/>
    </row>
    <row r="55" spans="1:14">
      <c r="A55" s="16"/>
      <c r="B55" s="16"/>
      <c r="C55" s="22"/>
      <c r="D55" s="14"/>
      <c r="E55" s="22"/>
      <c r="F55" s="22"/>
      <c r="G55" s="22"/>
      <c r="H55" s="22"/>
      <c r="I55" s="14"/>
      <c r="J55" s="14"/>
      <c r="K55" s="14"/>
      <c r="L55" s="14"/>
      <c r="M55" s="14"/>
      <c r="N55" s="14"/>
    </row>
    <row r="56" spans="1:14">
      <c r="A56" s="16"/>
      <c r="B56" s="27" t="s">
        <v>65</v>
      </c>
      <c r="C56" s="17"/>
      <c r="D56" s="14"/>
      <c r="E56" s="17"/>
      <c r="F56" s="22"/>
      <c r="G56" s="22"/>
      <c r="H56" s="22"/>
      <c r="I56" s="14"/>
      <c r="J56" s="14"/>
      <c r="K56" s="14"/>
      <c r="L56" s="14"/>
      <c r="M56" s="14"/>
      <c r="N56" s="14"/>
    </row>
    <row r="57" spans="1:14">
      <c r="A57" s="21">
        <v>601000</v>
      </c>
      <c r="B57" s="16" t="s">
        <v>64</v>
      </c>
      <c r="C57" s="17"/>
      <c r="D57" s="14"/>
      <c r="E57" s="17">
        <v>1972322.74</v>
      </c>
      <c r="F57" s="22"/>
      <c r="G57" s="22"/>
      <c r="H57" s="22"/>
      <c r="I57" s="14">
        <f t="shared" ref="I57:I90" si="4">+(E57+G57)-(F57+H57)</f>
        <v>1972322.74</v>
      </c>
      <c r="J57" s="14"/>
      <c r="K57" s="14">
        <f t="shared" ref="K57:K90" si="5">ROUND(I57,2)</f>
        <v>1972322.74</v>
      </c>
      <c r="L57" s="14"/>
      <c r="M57" s="14"/>
      <c r="N57" s="14"/>
    </row>
    <row r="58" spans="1:14">
      <c r="A58" s="21">
        <v>601500</v>
      </c>
      <c r="B58" s="16" t="s">
        <v>63</v>
      </c>
      <c r="C58" s="17"/>
      <c r="D58" s="14"/>
      <c r="E58" s="17">
        <v>771665.6</v>
      </c>
      <c r="F58" s="22"/>
      <c r="G58" s="22"/>
      <c r="H58" s="22"/>
      <c r="I58" s="14">
        <f t="shared" si="4"/>
        <v>771665.6</v>
      </c>
      <c r="J58" s="14"/>
      <c r="K58" s="14">
        <f t="shared" si="5"/>
        <v>771665.6</v>
      </c>
      <c r="L58" s="14"/>
      <c r="M58" s="14"/>
      <c r="N58" s="14"/>
    </row>
    <row r="59" spans="1:14">
      <c r="A59" s="21">
        <v>602100</v>
      </c>
      <c r="B59" s="23" t="s">
        <v>62</v>
      </c>
      <c r="C59" s="17"/>
      <c r="D59" s="14"/>
      <c r="E59" s="17">
        <v>244568.36</v>
      </c>
      <c r="F59" s="22"/>
      <c r="G59" s="22"/>
      <c r="H59" s="22"/>
      <c r="I59" s="14">
        <f t="shared" si="4"/>
        <v>244568.36</v>
      </c>
      <c r="J59" s="14"/>
      <c r="K59" s="14">
        <f t="shared" si="5"/>
        <v>244568.36</v>
      </c>
      <c r="L59" s="14"/>
      <c r="M59" s="14"/>
      <c r="N59" s="14"/>
    </row>
    <row r="60" spans="1:14">
      <c r="A60" s="21">
        <v>602200</v>
      </c>
      <c r="B60" s="16" t="s">
        <v>61</v>
      </c>
      <c r="C60" s="17"/>
      <c r="D60" s="14"/>
      <c r="E60" s="17">
        <v>57197.43</v>
      </c>
      <c r="F60" s="22"/>
      <c r="G60" s="22"/>
      <c r="H60" s="22"/>
      <c r="I60" s="14">
        <f t="shared" si="4"/>
        <v>57197.43</v>
      </c>
      <c r="J60" s="14"/>
      <c r="K60" s="14">
        <f t="shared" si="5"/>
        <v>57197.43</v>
      </c>
      <c r="L60" s="14"/>
      <c r="M60" s="14"/>
      <c r="N60" s="14"/>
    </row>
    <row r="61" spans="1:14">
      <c r="A61" s="21">
        <v>602300</v>
      </c>
      <c r="B61" s="16" t="s">
        <v>60</v>
      </c>
      <c r="C61" s="17"/>
      <c r="D61" s="14"/>
      <c r="E61" s="17">
        <v>7392</v>
      </c>
      <c r="F61" s="22"/>
      <c r="G61" s="22"/>
      <c r="H61" s="22"/>
      <c r="I61" s="14">
        <f t="shared" si="4"/>
        <v>7392</v>
      </c>
      <c r="J61" s="14"/>
      <c r="K61" s="14">
        <f t="shared" si="5"/>
        <v>7392</v>
      </c>
      <c r="L61" s="14"/>
      <c r="M61" s="14"/>
      <c r="N61" s="14"/>
    </row>
    <row r="62" spans="1:14">
      <c r="A62" s="21">
        <v>602400</v>
      </c>
      <c r="B62" s="23" t="s">
        <v>59</v>
      </c>
      <c r="C62" s="17"/>
      <c r="D62" s="14"/>
      <c r="E62" s="17">
        <v>22176</v>
      </c>
      <c r="F62" s="22"/>
      <c r="G62" s="22"/>
      <c r="H62" s="22"/>
      <c r="I62" s="14">
        <f t="shared" si="4"/>
        <v>22176</v>
      </c>
      <c r="J62" s="14"/>
      <c r="K62" s="14">
        <f t="shared" si="5"/>
        <v>22176</v>
      </c>
      <c r="L62" s="14"/>
      <c r="M62" s="14"/>
      <c r="N62" s="14"/>
    </row>
    <row r="63" spans="1:14">
      <c r="A63" s="21">
        <v>611000</v>
      </c>
      <c r="B63" s="16" t="s">
        <v>58</v>
      </c>
      <c r="C63" s="17"/>
      <c r="D63" s="14"/>
      <c r="E63" s="17">
        <v>325954.67</v>
      </c>
      <c r="F63" s="22"/>
      <c r="G63" s="22"/>
      <c r="H63" s="22"/>
      <c r="I63" s="14">
        <f t="shared" si="4"/>
        <v>325954.67</v>
      </c>
      <c r="J63" s="14"/>
      <c r="K63" s="14">
        <f t="shared" si="5"/>
        <v>325954.67</v>
      </c>
      <c r="L63" s="14"/>
      <c r="M63" s="14"/>
      <c r="N63" s="14"/>
    </row>
    <row r="64" spans="1:14">
      <c r="A64" s="21">
        <v>611300</v>
      </c>
      <c r="B64" s="25" t="s">
        <v>57</v>
      </c>
      <c r="C64" s="17"/>
      <c r="D64" s="14"/>
      <c r="E64" s="17">
        <v>230910.91</v>
      </c>
      <c r="F64" s="22"/>
      <c r="G64" s="22"/>
      <c r="H64" s="22"/>
      <c r="I64" s="14">
        <f t="shared" si="4"/>
        <v>230910.91</v>
      </c>
      <c r="J64" s="14"/>
      <c r="K64" s="14">
        <f t="shared" si="5"/>
        <v>230910.91</v>
      </c>
      <c r="L64" s="14"/>
      <c r="M64" s="14"/>
      <c r="N64" s="14"/>
    </row>
    <row r="65" spans="1:14">
      <c r="A65" s="21">
        <v>612000</v>
      </c>
      <c r="B65" s="16" t="s">
        <v>56</v>
      </c>
      <c r="C65" s="17"/>
      <c r="D65" s="14"/>
      <c r="E65" s="17">
        <v>142475.69</v>
      </c>
      <c r="F65" s="22"/>
      <c r="G65" s="22"/>
      <c r="H65" s="22"/>
      <c r="I65" s="14">
        <f t="shared" si="4"/>
        <v>142475.69</v>
      </c>
      <c r="J65" s="14"/>
      <c r="K65" s="14">
        <f t="shared" si="5"/>
        <v>142475.69</v>
      </c>
      <c r="L65" s="14"/>
      <c r="M65" s="14"/>
      <c r="N65" s="14"/>
    </row>
    <row r="66" spans="1:14">
      <c r="A66" s="21">
        <v>621000</v>
      </c>
      <c r="B66" s="16" t="s">
        <v>55</v>
      </c>
      <c r="C66" s="17"/>
      <c r="D66" s="14"/>
      <c r="E66" s="17">
        <v>295944.33</v>
      </c>
      <c r="F66" s="22"/>
      <c r="G66" s="22"/>
      <c r="H66" s="22"/>
      <c r="I66" s="14">
        <f t="shared" si="4"/>
        <v>295944.33</v>
      </c>
      <c r="J66" s="14"/>
      <c r="K66" s="14">
        <f t="shared" si="5"/>
        <v>295944.33</v>
      </c>
      <c r="L66" s="14"/>
      <c r="M66" s="14"/>
      <c r="N66" s="14"/>
    </row>
    <row r="67" spans="1:14">
      <c r="A67" s="21">
        <v>623000</v>
      </c>
      <c r="B67" s="16" t="s">
        <v>54</v>
      </c>
      <c r="C67" s="17"/>
      <c r="D67" s="14"/>
      <c r="E67" s="17">
        <v>192865.67</v>
      </c>
      <c r="F67" s="22"/>
      <c r="G67" s="22"/>
      <c r="H67" s="22"/>
      <c r="I67" s="14">
        <f t="shared" si="4"/>
        <v>192865.67</v>
      </c>
      <c r="J67" s="14"/>
      <c r="K67" s="14">
        <f t="shared" si="5"/>
        <v>192865.67</v>
      </c>
      <c r="L67" s="14"/>
      <c r="M67" s="14"/>
      <c r="N67" s="14"/>
    </row>
    <row r="68" spans="1:14">
      <c r="A68" s="21">
        <v>624000</v>
      </c>
      <c r="B68" s="16" t="s">
        <v>53</v>
      </c>
      <c r="C68" s="17"/>
      <c r="D68" s="14"/>
      <c r="E68" s="17">
        <v>238654.75</v>
      </c>
      <c r="F68" s="22"/>
      <c r="G68" s="22"/>
      <c r="H68" s="22"/>
      <c r="I68" s="14">
        <f t="shared" si="4"/>
        <v>238654.75</v>
      </c>
      <c r="J68" s="14"/>
      <c r="K68" s="14">
        <f t="shared" si="5"/>
        <v>238654.75</v>
      </c>
      <c r="L68" s="14"/>
      <c r="M68" s="14"/>
      <c r="N68" s="14"/>
    </row>
    <row r="69" spans="1:14">
      <c r="A69" s="21">
        <v>631000</v>
      </c>
      <c r="B69" s="23" t="s">
        <v>52</v>
      </c>
      <c r="C69" s="17"/>
      <c r="D69" s="14"/>
      <c r="E69" s="17">
        <v>37584.730000000003</v>
      </c>
      <c r="F69" s="22"/>
      <c r="G69" s="22"/>
      <c r="H69" s="22"/>
      <c r="I69" s="14">
        <f t="shared" si="4"/>
        <v>37584.730000000003</v>
      </c>
      <c r="J69" s="14"/>
      <c r="K69" s="14">
        <f t="shared" si="5"/>
        <v>37584.730000000003</v>
      </c>
      <c r="L69" s="14"/>
      <c r="M69" s="14"/>
      <c r="N69" s="14"/>
    </row>
    <row r="70" spans="1:14">
      <c r="A70" s="21">
        <v>632000</v>
      </c>
      <c r="B70" s="25" t="s">
        <v>51</v>
      </c>
      <c r="C70" s="17"/>
      <c r="D70" s="14"/>
      <c r="E70" s="17">
        <v>14475</v>
      </c>
      <c r="F70" s="22"/>
      <c r="G70" s="22"/>
      <c r="H70" s="22"/>
      <c r="I70" s="14">
        <f t="shared" si="4"/>
        <v>14475</v>
      </c>
      <c r="J70" s="14"/>
      <c r="K70" s="14">
        <f t="shared" si="5"/>
        <v>14475</v>
      </c>
      <c r="L70" s="14"/>
      <c r="M70" s="14"/>
      <c r="N70" s="14"/>
    </row>
    <row r="71" spans="1:14">
      <c r="A71" s="21">
        <v>633000</v>
      </c>
      <c r="B71" s="25" t="s">
        <v>50</v>
      </c>
      <c r="C71" s="17"/>
      <c r="D71" s="14"/>
      <c r="E71" s="17">
        <v>35117.660000000003</v>
      </c>
      <c r="F71" s="22"/>
      <c r="G71" s="22"/>
      <c r="H71" s="22"/>
      <c r="I71" s="14">
        <f t="shared" si="4"/>
        <v>35117.660000000003</v>
      </c>
      <c r="J71" s="14"/>
      <c r="K71" s="14">
        <f t="shared" si="5"/>
        <v>35117.660000000003</v>
      </c>
      <c r="L71" s="14"/>
      <c r="M71" s="14"/>
      <c r="N71" s="14"/>
    </row>
    <row r="72" spans="1:14">
      <c r="A72" s="21">
        <v>641000</v>
      </c>
      <c r="B72" s="25" t="s">
        <v>49</v>
      </c>
      <c r="C72" s="17"/>
      <c r="D72" s="14"/>
      <c r="E72" s="17">
        <v>88425.5</v>
      </c>
      <c r="F72" s="22"/>
      <c r="G72" s="22"/>
      <c r="H72" s="22"/>
      <c r="I72" s="14">
        <f t="shared" si="4"/>
        <v>88425.5</v>
      </c>
      <c r="J72" s="14"/>
      <c r="K72" s="14">
        <f t="shared" si="5"/>
        <v>88425.5</v>
      </c>
      <c r="L72" s="14"/>
      <c r="M72" s="14"/>
      <c r="N72" s="14"/>
    </row>
    <row r="73" spans="1:14">
      <c r="A73" s="21">
        <v>643000</v>
      </c>
      <c r="B73" s="23" t="s">
        <v>48</v>
      </c>
      <c r="C73" s="17"/>
      <c r="D73" s="14"/>
      <c r="E73" s="17">
        <v>12500</v>
      </c>
      <c r="F73" s="22"/>
      <c r="G73" s="22"/>
      <c r="H73" s="22"/>
      <c r="I73" s="14">
        <f t="shared" si="4"/>
        <v>12500</v>
      </c>
      <c r="J73" s="14"/>
      <c r="K73" s="14">
        <f t="shared" si="5"/>
        <v>12500</v>
      </c>
      <c r="L73" s="14"/>
      <c r="M73" s="14"/>
      <c r="N73" s="14"/>
    </row>
    <row r="74" spans="1:14">
      <c r="A74" s="21">
        <v>651000</v>
      </c>
      <c r="B74" s="23" t="s">
        <v>47</v>
      </c>
      <c r="C74" s="17"/>
      <c r="D74" s="14"/>
      <c r="E74" s="17">
        <v>58689.68</v>
      </c>
      <c r="F74" s="22"/>
      <c r="G74" s="22"/>
      <c r="H74" s="22"/>
      <c r="I74" s="14">
        <f t="shared" si="4"/>
        <v>58689.68</v>
      </c>
      <c r="J74" s="14"/>
      <c r="K74" s="14">
        <f t="shared" si="5"/>
        <v>58689.68</v>
      </c>
      <c r="L74" s="14"/>
      <c r="M74" s="14"/>
      <c r="N74" s="14"/>
    </row>
    <row r="75" spans="1:14">
      <c r="A75" s="21">
        <v>660000</v>
      </c>
      <c r="B75" s="23" t="s">
        <v>46</v>
      </c>
      <c r="C75" s="17"/>
      <c r="D75" s="14"/>
      <c r="E75" s="17">
        <v>9743.89</v>
      </c>
      <c r="F75" s="22"/>
      <c r="G75" s="22"/>
      <c r="H75" s="22"/>
      <c r="I75" s="14">
        <f t="shared" si="4"/>
        <v>9743.89</v>
      </c>
      <c r="J75" s="14"/>
      <c r="K75" s="14">
        <f t="shared" si="5"/>
        <v>9743.89</v>
      </c>
      <c r="L75" s="14"/>
      <c r="M75" s="14"/>
      <c r="N75" s="14"/>
    </row>
    <row r="76" spans="1:14">
      <c r="A76" s="21">
        <v>670000</v>
      </c>
      <c r="B76" s="25" t="s">
        <v>45</v>
      </c>
      <c r="C76" s="17"/>
      <c r="D76" s="14"/>
      <c r="E76" s="17">
        <v>1200849.1599999999</v>
      </c>
      <c r="F76" s="22"/>
      <c r="G76" s="22"/>
      <c r="H76" s="22"/>
      <c r="I76" s="14">
        <f t="shared" si="4"/>
        <v>1200849.1599999999</v>
      </c>
      <c r="J76" s="14"/>
      <c r="K76" s="14">
        <f t="shared" si="5"/>
        <v>1200849.1599999999</v>
      </c>
      <c r="L76" s="14"/>
      <c r="M76" s="14"/>
      <c r="N76" s="14"/>
    </row>
    <row r="77" spans="1:14">
      <c r="A77" s="21">
        <v>680000</v>
      </c>
      <c r="B77" s="23" t="s">
        <v>44</v>
      </c>
      <c r="C77" s="17"/>
      <c r="D77" s="14"/>
      <c r="E77" s="17">
        <v>169405.86</v>
      </c>
      <c r="F77" s="22"/>
      <c r="G77" s="22"/>
      <c r="H77" s="22"/>
      <c r="I77" s="14">
        <f t="shared" si="4"/>
        <v>169405.86</v>
      </c>
      <c r="J77" s="14"/>
      <c r="K77" s="14">
        <f t="shared" si="5"/>
        <v>169405.86</v>
      </c>
      <c r="L77" s="14"/>
      <c r="M77" s="14"/>
      <c r="N77" s="14"/>
    </row>
    <row r="78" spans="1:14">
      <c r="A78" s="21">
        <v>691000</v>
      </c>
      <c r="B78" s="25" t="s">
        <v>43</v>
      </c>
      <c r="C78" s="17"/>
      <c r="D78" s="14"/>
      <c r="E78" s="17">
        <v>115058.55</v>
      </c>
      <c r="F78" s="22"/>
      <c r="G78" s="22"/>
      <c r="H78" s="22"/>
      <c r="I78" s="14">
        <f t="shared" si="4"/>
        <v>115058.55</v>
      </c>
      <c r="J78" s="14"/>
      <c r="K78" s="14">
        <f t="shared" si="5"/>
        <v>115058.55</v>
      </c>
      <c r="L78" s="14"/>
      <c r="M78" s="14"/>
      <c r="N78" s="14"/>
    </row>
    <row r="79" spans="1:14">
      <c r="A79" s="21">
        <v>692000</v>
      </c>
      <c r="B79" s="23" t="s">
        <v>42</v>
      </c>
      <c r="C79" s="17"/>
      <c r="D79" s="14"/>
      <c r="E79" s="17">
        <v>192154.8</v>
      </c>
      <c r="F79" s="22"/>
      <c r="G79" s="22"/>
      <c r="H79" s="22"/>
      <c r="I79" s="14">
        <f t="shared" si="4"/>
        <v>192154.8</v>
      </c>
      <c r="J79" s="14"/>
      <c r="K79" s="14">
        <f t="shared" si="5"/>
        <v>192154.8</v>
      </c>
      <c r="L79" s="14"/>
      <c r="M79" s="14"/>
      <c r="N79" s="14"/>
    </row>
    <row r="80" spans="1:14">
      <c r="A80" s="21">
        <v>693000</v>
      </c>
      <c r="B80" s="23" t="s">
        <v>41</v>
      </c>
      <c r="C80" s="17"/>
      <c r="D80" s="14"/>
      <c r="E80" s="17">
        <v>139750</v>
      </c>
      <c r="F80" s="22"/>
      <c r="G80" s="22"/>
      <c r="H80" s="22"/>
      <c r="I80" s="14">
        <f t="shared" si="4"/>
        <v>139750</v>
      </c>
      <c r="J80" s="14"/>
      <c r="K80" s="14">
        <f t="shared" si="5"/>
        <v>139750</v>
      </c>
      <c r="L80" s="14"/>
      <c r="M80" s="14"/>
      <c r="N80" s="14"/>
    </row>
    <row r="81" spans="1:14">
      <c r="A81" s="21">
        <v>699000</v>
      </c>
      <c r="B81" s="23" t="s">
        <v>40</v>
      </c>
      <c r="C81" s="17"/>
      <c r="D81" s="14"/>
      <c r="E81" s="17">
        <v>175643.9</v>
      </c>
      <c r="F81" s="22"/>
      <c r="G81" s="22"/>
      <c r="H81" s="22"/>
      <c r="I81" s="14">
        <f t="shared" si="4"/>
        <v>175643.9</v>
      </c>
      <c r="J81" s="14"/>
      <c r="K81" s="14">
        <f t="shared" si="5"/>
        <v>175643.9</v>
      </c>
      <c r="L81" s="14"/>
      <c r="M81" s="14"/>
      <c r="N81" s="14"/>
    </row>
    <row r="82" spans="1:14">
      <c r="A82" s="21">
        <v>700000</v>
      </c>
      <c r="B82" s="23" t="s">
        <v>39</v>
      </c>
      <c r="C82" s="17"/>
      <c r="D82" s="14"/>
      <c r="E82" s="17">
        <v>32076</v>
      </c>
      <c r="F82" s="22"/>
      <c r="G82" s="22"/>
      <c r="H82" s="22"/>
      <c r="I82" s="14">
        <f t="shared" si="4"/>
        <v>32076</v>
      </c>
      <c r="J82" s="14"/>
      <c r="K82" s="14">
        <f t="shared" si="5"/>
        <v>32076</v>
      </c>
      <c r="L82" s="14"/>
      <c r="M82" s="14"/>
      <c r="N82" s="14"/>
    </row>
    <row r="83" spans="1:14">
      <c r="A83" s="21">
        <v>711000</v>
      </c>
      <c r="B83" s="23" t="s">
        <v>38</v>
      </c>
      <c r="C83" s="22"/>
      <c r="D83" s="26"/>
      <c r="E83" s="22">
        <v>857595.76</v>
      </c>
      <c r="F83" s="22"/>
      <c r="G83" s="22">
        <v>149097.05140000023</v>
      </c>
      <c r="H83" s="22"/>
      <c r="I83" s="14">
        <f t="shared" si="4"/>
        <v>1006692.8114000002</v>
      </c>
      <c r="J83" s="14"/>
      <c r="K83" s="14">
        <f t="shared" si="5"/>
        <v>1006692.81</v>
      </c>
      <c r="L83" s="14"/>
      <c r="M83" s="14"/>
      <c r="N83" s="14"/>
    </row>
    <row r="84" spans="1:14">
      <c r="A84" s="21">
        <v>712000</v>
      </c>
      <c r="B84" s="23" t="s">
        <v>37</v>
      </c>
      <c r="C84" s="17"/>
      <c r="D84" s="26"/>
      <c r="E84" s="17">
        <v>19875</v>
      </c>
      <c r="F84" s="22"/>
      <c r="G84" s="24"/>
      <c r="H84" s="22"/>
      <c r="I84" s="14">
        <f t="shared" si="4"/>
        <v>19875</v>
      </c>
      <c r="J84" s="14"/>
      <c r="K84" s="14">
        <f t="shared" si="5"/>
        <v>19875</v>
      </c>
      <c r="L84" s="14"/>
      <c r="M84" s="14"/>
      <c r="N84" s="14"/>
    </row>
    <row r="85" spans="1:14">
      <c r="A85" s="21">
        <v>721000</v>
      </c>
      <c r="B85" s="25" t="s">
        <v>36</v>
      </c>
      <c r="C85" s="17"/>
      <c r="D85" s="14"/>
      <c r="E85" s="17">
        <v>71974.929999999993</v>
      </c>
      <c r="F85" s="22"/>
      <c r="G85" s="24"/>
      <c r="H85" s="22"/>
      <c r="I85" s="14">
        <f t="shared" si="4"/>
        <v>71974.929999999993</v>
      </c>
      <c r="J85" s="14"/>
      <c r="K85" s="14">
        <f t="shared" si="5"/>
        <v>71974.929999999993</v>
      </c>
      <c r="L85" s="14"/>
      <c r="M85" s="14"/>
      <c r="N85" s="14"/>
    </row>
    <row r="86" spans="1:14">
      <c r="A86" s="21">
        <v>731000</v>
      </c>
      <c r="B86" s="23" t="s">
        <v>35</v>
      </c>
      <c r="C86" s="17"/>
      <c r="D86" s="14"/>
      <c r="E86" s="17">
        <v>81493.45</v>
      </c>
      <c r="F86" s="22"/>
      <c r="G86" s="22"/>
      <c r="H86" s="22"/>
      <c r="I86" s="14">
        <f t="shared" si="4"/>
        <v>81493.45</v>
      </c>
      <c r="J86" s="14"/>
      <c r="K86" s="14">
        <f t="shared" si="5"/>
        <v>81493.45</v>
      </c>
      <c r="L86" s="14"/>
      <c r="M86" s="14"/>
      <c r="N86" s="14"/>
    </row>
    <row r="87" spans="1:14">
      <c r="A87" s="21">
        <v>740000</v>
      </c>
      <c r="B87" s="23" t="s">
        <v>34</v>
      </c>
      <c r="C87" s="22"/>
      <c r="D87" s="14"/>
      <c r="E87" s="22">
        <v>113607.56</v>
      </c>
      <c r="F87" s="22"/>
      <c r="G87" s="22"/>
      <c r="H87" s="22"/>
      <c r="I87" s="14">
        <f t="shared" si="4"/>
        <v>113607.56</v>
      </c>
      <c r="J87" s="14"/>
      <c r="K87" s="14">
        <f t="shared" si="5"/>
        <v>113607.56</v>
      </c>
      <c r="L87" s="14"/>
      <c r="M87" s="14"/>
      <c r="N87" s="14"/>
    </row>
    <row r="88" spans="1:14">
      <c r="A88" s="21">
        <v>791000</v>
      </c>
      <c r="B88" s="16" t="s">
        <v>33</v>
      </c>
      <c r="C88" s="17"/>
      <c r="D88" s="14"/>
      <c r="E88" s="17"/>
      <c r="F88" s="17"/>
      <c r="G88" s="17">
        <v>10983.73</v>
      </c>
      <c r="H88" s="22"/>
      <c r="I88" s="14">
        <f t="shared" si="4"/>
        <v>10983.73</v>
      </c>
      <c r="J88" s="14"/>
      <c r="K88" s="14">
        <f t="shared" si="5"/>
        <v>10983.73</v>
      </c>
      <c r="L88" s="14"/>
      <c r="M88" s="14"/>
      <c r="N88" s="14"/>
    </row>
    <row r="89" spans="1:14">
      <c r="A89" s="21">
        <v>792000</v>
      </c>
      <c r="B89" s="16" t="s">
        <v>32</v>
      </c>
      <c r="C89" s="17"/>
      <c r="D89" s="14"/>
      <c r="E89" s="17">
        <v>26665.63</v>
      </c>
      <c r="F89" s="17"/>
      <c r="G89" s="22"/>
      <c r="H89" s="22"/>
      <c r="I89" s="14">
        <f t="shared" si="4"/>
        <v>26665.63</v>
      </c>
      <c r="J89" s="14"/>
      <c r="K89" s="14">
        <f t="shared" si="5"/>
        <v>26665.63</v>
      </c>
      <c r="L89" s="14"/>
      <c r="M89" s="14"/>
      <c r="N89" s="14"/>
    </row>
    <row r="90" spans="1:14">
      <c r="A90" s="21">
        <v>793000</v>
      </c>
      <c r="B90" s="16" t="s">
        <v>31</v>
      </c>
      <c r="C90" s="17"/>
      <c r="D90" s="14"/>
      <c r="E90" s="17">
        <v>359969.78</v>
      </c>
      <c r="F90" s="17"/>
      <c r="G90" s="17"/>
      <c r="H90" s="17"/>
      <c r="I90" s="14">
        <f t="shared" si="4"/>
        <v>359969.78</v>
      </c>
      <c r="J90" s="14"/>
      <c r="K90" s="14">
        <f t="shared" si="5"/>
        <v>359969.78</v>
      </c>
      <c r="L90" s="14"/>
      <c r="M90" s="14"/>
      <c r="N90" s="14"/>
    </row>
    <row r="91" spans="1:14">
      <c r="A91" s="21"/>
      <c r="B91" s="15" t="s">
        <v>30</v>
      </c>
      <c r="C91" s="14"/>
      <c r="D91" s="14"/>
      <c r="E91" s="14"/>
      <c r="F91" s="14"/>
      <c r="G91" s="17"/>
      <c r="H91" s="17"/>
      <c r="I91" s="14"/>
      <c r="J91" s="14"/>
      <c r="K91" s="14">
        <f>SUM(K9:K90)</f>
        <v>20404468.909999996</v>
      </c>
      <c r="L91" s="14">
        <f>SUM(L9:L90)</f>
        <v>22358637.309999999</v>
      </c>
      <c r="M91" s="14">
        <f>SUM(M9:M90)</f>
        <v>57411800.710000001</v>
      </c>
      <c r="N91" s="14">
        <f>SUM(N9:N90)</f>
        <v>55457632.311400011</v>
      </c>
    </row>
    <row r="92" spans="1:14">
      <c r="A92" s="16"/>
      <c r="B92" s="15" t="s">
        <v>29</v>
      </c>
      <c r="C92" s="19"/>
      <c r="D92" s="19"/>
      <c r="E92" s="19"/>
      <c r="F92" s="19"/>
      <c r="G92" s="17"/>
      <c r="H92" s="20"/>
      <c r="I92" s="19"/>
      <c r="J92" s="19"/>
      <c r="K92" s="17">
        <f>L91-K91</f>
        <v>1954168.4000000022</v>
      </c>
      <c r="L92" s="18"/>
      <c r="M92" s="18"/>
      <c r="N92" s="17">
        <f>+K92</f>
        <v>1954168.4000000022</v>
      </c>
    </row>
    <row r="93" spans="1:14">
      <c r="A93" s="16"/>
      <c r="B93" s="15" t="s">
        <v>28</v>
      </c>
      <c r="C93" s="14">
        <f>SUM(C8:C90)</f>
        <v>52560702.980000004</v>
      </c>
      <c r="D93" s="14">
        <f>SUM(D8:D90)</f>
        <v>52560702.980000004</v>
      </c>
      <c r="E93" s="14">
        <f>SUM(E8:E90)</f>
        <v>77706188.840000018</v>
      </c>
      <c r="F93" s="14">
        <f>SUM(F8:F90)</f>
        <v>77706188.840000004</v>
      </c>
      <c r="G93" s="14">
        <f>SUM(G8:G91)</f>
        <v>160080.78140000024</v>
      </c>
      <c r="H93" s="14">
        <f>SUM(H8:H91)</f>
        <v>160080.78140000024</v>
      </c>
      <c r="I93" s="14">
        <f>SUM(I9:I90)</f>
        <v>77866269.621400014</v>
      </c>
      <c r="J93" s="14">
        <f>SUM(J9:J90)</f>
        <v>77866269.621400014</v>
      </c>
      <c r="K93" s="14">
        <f>K91+K92</f>
        <v>22358637.309999999</v>
      </c>
      <c r="L93" s="14">
        <f>L91+L92</f>
        <v>22358637.309999999</v>
      </c>
      <c r="M93" s="14">
        <f>M91+M92</f>
        <v>57411800.710000001</v>
      </c>
      <c r="N93" s="14">
        <f>N91+N92</f>
        <v>57411800.711400017</v>
      </c>
    </row>
    <row r="94" spans="1:14">
      <c r="A94" s="1"/>
    </row>
    <row r="96" spans="1:14">
      <c r="E96" s="13"/>
    </row>
  </sheetData>
  <sheetProtection algorithmName="SHA-512" hashValue="HALyYSt8VJ0VPAvjYNKPC6n7WeEDFS28gro8r8BWyeexcimPVFsP0kjEE6FVaPL1ahNogksqE//3+TYyW/OzFQ==" saltValue="3k8tUxpNvMqIzHFxDvxF0Q==" spinCount="100000" sheet="1" objects="1" scenarios="1"/>
  <mergeCells count="14">
    <mergeCell ref="I5:J5"/>
    <mergeCell ref="K5:L5"/>
    <mergeCell ref="M5:N5"/>
    <mergeCell ref="C6:D6"/>
    <mergeCell ref="E6:F6"/>
    <mergeCell ref="G6:H6"/>
    <mergeCell ref="I6:J6"/>
    <mergeCell ref="K6:L6"/>
    <mergeCell ref="M6:N6"/>
    <mergeCell ref="C4:D4"/>
    <mergeCell ref="E4:F4"/>
    <mergeCell ref="C5:D5"/>
    <mergeCell ref="E5:F5"/>
    <mergeCell ref="G5:H5"/>
  </mergeCells>
  <printOptions horizontalCentered="1"/>
  <pageMargins left="0.3" right="0.3" top="0.3" bottom="0.3" header="0.5" footer="0.5"/>
  <pageSetup scale="48" orientation="landscape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3"/>
  <sheetViews>
    <sheetView topLeftCell="A33" workbookViewId="0">
      <selection activeCell="G30" sqref="G30"/>
    </sheetView>
  </sheetViews>
  <sheetFormatPr defaultColWidth="8.6640625" defaultRowHeight="13.2"/>
  <cols>
    <col min="1" max="1" width="17.33203125" style="1" customWidth="1"/>
    <col min="2" max="2" width="29.44140625" style="1" customWidth="1"/>
    <col min="3" max="5" width="9.5546875" style="1" bestFit="1" customWidth="1"/>
    <col min="6" max="8" width="9.5546875" style="1" customWidth="1"/>
    <col min="9" max="16384" width="8.6640625" style="1"/>
  </cols>
  <sheetData>
    <row r="1" spans="1:8">
      <c r="A1" s="5" t="s">
        <v>27</v>
      </c>
    </row>
    <row r="2" spans="1:8">
      <c r="A2" s="11" t="s">
        <v>26</v>
      </c>
    </row>
    <row r="4" spans="1:8">
      <c r="A4" s="5" t="s">
        <v>25</v>
      </c>
    </row>
    <row r="6" spans="1:8">
      <c r="C6" s="5" t="s">
        <v>24</v>
      </c>
      <c r="D6" s="5" t="s">
        <v>23</v>
      </c>
      <c r="E6" s="5" t="s">
        <v>22</v>
      </c>
      <c r="F6" s="5" t="s">
        <v>21</v>
      </c>
      <c r="G6" s="5" t="s">
        <v>20</v>
      </c>
    </row>
    <row r="7" spans="1:8">
      <c r="A7" s="5" t="s">
        <v>19</v>
      </c>
    </row>
    <row r="8" spans="1:8">
      <c r="B8" s="1" t="s">
        <v>14</v>
      </c>
      <c r="C8" s="1">
        <v>2645</v>
      </c>
      <c r="D8" s="1">
        <v>4358</v>
      </c>
      <c r="E8" s="1">
        <v>4658</v>
      </c>
      <c r="F8" s="1">
        <v>2568</v>
      </c>
      <c r="G8" s="1">
        <v>2214</v>
      </c>
    </row>
    <row r="9" spans="1:8">
      <c r="B9" s="1" t="s">
        <v>13</v>
      </c>
      <c r="C9" s="1">
        <v>2478</v>
      </c>
      <c r="D9" s="1">
        <v>4251</v>
      </c>
      <c r="E9" s="1">
        <v>4257</v>
      </c>
      <c r="F9" s="1">
        <v>2355</v>
      </c>
      <c r="G9" s="1">
        <v>2277</v>
      </c>
    </row>
    <row r="10" spans="1:8">
      <c r="B10" s="1" t="s">
        <v>12</v>
      </c>
      <c r="C10" s="1">
        <v>3014</v>
      </c>
      <c r="D10" s="1">
        <v>4875</v>
      </c>
      <c r="E10" s="1">
        <v>4658</v>
      </c>
      <c r="F10" s="1">
        <v>2388</v>
      </c>
      <c r="G10" s="1">
        <v>2456</v>
      </c>
    </row>
    <row r="11" spans="1:8">
      <c r="B11" s="1" t="s">
        <v>11</v>
      </c>
      <c r="C11" s="1">
        <v>3557</v>
      </c>
      <c r="D11" s="1">
        <v>4701</v>
      </c>
      <c r="E11" s="1">
        <v>4089</v>
      </c>
      <c r="F11" s="1">
        <v>2014</v>
      </c>
      <c r="G11" s="1">
        <v>2557</v>
      </c>
    </row>
    <row r="12" spans="1:8">
      <c r="B12" s="1" t="s">
        <v>10</v>
      </c>
      <c r="C12" s="9">
        <v>3783</v>
      </c>
      <c r="D12" s="9">
        <v>4117</v>
      </c>
      <c r="E12" s="9">
        <v>4558</v>
      </c>
      <c r="F12" s="9">
        <v>2211</v>
      </c>
      <c r="G12" s="9">
        <v>2080</v>
      </c>
    </row>
    <row r="13" spans="1:8">
      <c r="C13" s="10">
        <f>SUM(C8:C12)</f>
        <v>15477</v>
      </c>
      <c r="D13" s="10">
        <f>SUM(D8:D12)</f>
        <v>22302</v>
      </c>
      <c r="E13" s="10">
        <f>SUM(E8:E12)</f>
        <v>22220</v>
      </c>
      <c r="F13" s="10">
        <f>SUM(F8:F12)</f>
        <v>11536</v>
      </c>
      <c r="G13" s="10">
        <f>SUM(G8:G12)</f>
        <v>11584</v>
      </c>
      <c r="H13" s="1">
        <f>SUM(C13:G13)</f>
        <v>83119</v>
      </c>
    </row>
    <row r="14" spans="1:8">
      <c r="A14" s="11" t="s">
        <v>18</v>
      </c>
    </row>
    <row r="15" spans="1:8">
      <c r="B15" s="1" t="s">
        <v>9</v>
      </c>
      <c r="C15" s="1">
        <v>5689</v>
      </c>
      <c r="D15" s="1">
        <v>5887</v>
      </c>
      <c r="E15" s="1">
        <v>4875</v>
      </c>
      <c r="F15" s="1">
        <v>3254</v>
      </c>
      <c r="G15" s="1">
        <v>4879</v>
      </c>
    </row>
    <row r="16" spans="1:8">
      <c r="B16" s="1" t="s">
        <v>8</v>
      </c>
      <c r="C16" s="1">
        <v>5440</v>
      </c>
      <c r="D16" s="1">
        <v>5696</v>
      </c>
      <c r="E16" s="1">
        <v>4904</v>
      </c>
      <c r="F16" s="1">
        <v>3254</v>
      </c>
      <c r="G16" s="1">
        <v>4545</v>
      </c>
    </row>
    <row r="17" spans="1:8">
      <c r="B17" s="1" t="s">
        <v>7</v>
      </c>
      <c r="C17" s="1">
        <v>5899</v>
      </c>
      <c r="D17" s="1">
        <v>5024</v>
      </c>
      <c r="E17" s="1">
        <v>5612</v>
      </c>
      <c r="F17" s="1">
        <v>3897</v>
      </c>
      <c r="G17" s="1">
        <v>4655</v>
      </c>
    </row>
    <row r="18" spans="1:8">
      <c r="B18" s="1" t="s">
        <v>6</v>
      </c>
      <c r="C18" s="9">
        <v>5336</v>
      </c>
      <c r="D18" s="9">
        <v>5147</v>
      </c>
      <c r="E18" s="9">
        <v>5120</v>
      </c>
      <c r="F18" s="9">
        <v>3999</v>
      </c>
      <c r="G18" s="9">
        <v>4050</v>
      </c>
    </row>
    <row r="19" spans="1:8">
      <c r="C19" s="10">
        <f>SUM(C15:C18)</f>
        <v>22364</v>
      </c>
      <c r="D19" s="10">
        <f>SUM(D15:D18)</f>
        <v>21754</v>
      </c>
      <c r="E19" s="10">
        <f>SUM(E15:E18)</f>
        <v>20511</v>
      </c>
      <c r="F19" s="10">
        <f>SUM(F15:F18)</f>
        <v>14404</v>
      </c>
      <c r="G19" s="10">
        <f>SUM(G15:G18)</f>
        <v>18129</v>
      </c>
      <c r="H19" s="1">
        <f>SUM(C19:G19)</f>
        <v>97162</v>
      </c>
    </row>
    <row r="20" spans="1:8">
      <c r="A20" s="5" t="s">
        <v>17</v>
      </c>
    </row>
    <row r="21" spans="1:8">
      <c r="B21" s="1" t="s">
        <v>5</v>
      </c>
      <c r="C21" s="1">
        <v>2214</v>
      </c>
      <c r="D21" s="1">
        <v>3254</v>
      </c>
      <c r="E21" s="1">
        <v>2564</v>
      </c>
      <c r="F21" s="1">
        <v>2654</v>
      </c>
      <c r="G21" s="1">
        <v>2014</v>
      </c>
    </row>
    <row r="22" spans="1:8">
      <c r="B22" s="1" t="s">
        <v>4</v>
      </c>
      <c r="C22" s="9">
        <v>2356</v>
      </c>
      <c r="D22" s="9">
        <v>3022</v>
      </c>
      <c r="E22" s="9">
        <v>2457</v>
      </c>
      <c r="F22" s="9">
        <v>2548</v>
      </c>
      <c r="G22" s="9">
        <v>2214</v>
      </c>
    </row>
    <row r="23" spans="1:8">
      <c r="C23" s="10">
        <f>SUM(C21:C22)</f>
        <v>4570</v>
      </c>
      <c r="D23" s="10">
        <f>SUM(D21:D22)</f>
        <v>6276</v>
      </c>
      <c r="E23" s="10">
        <f>SUM(E21:E22)</f>
        <v>5021</v>
      </c>
      <c r="F23" s="10">
        <f>SUM(F21:F22)</f>
        <v>5202</v>
      </c>
      <c r="G23" s="10">
        <f>SUM(G21:G22)</f>
        <v>4228</v>
      </c>
      <c r="H23" s="9">
        <f>SUM(C23:G23)</f>
        <v>25297</v>
      </c>
    </row>
    <row r="24" spans="1:8" ht="13.8" thickBot="1">
      <c r="B24" s="5" t="s">
        <v>16</v>
      </c>
      <c r="C24" s="8">
        <f>C13+C19+C23</f>
        <v>42411</v>
      </c>
      <c r="D24" s="8">
        <f>D13+D19+D23</f>
        <v>50332</v>
      </c>
      <c r="E24" s="8">
        <f>E13+E19+E23</f>
        <v>47752</v>
      </c>
      <c r="F24" s="8">
        <f>F13+F19+F23</f>
        <v>31142</v>
      </c>
      <c r="G24" s="8">
        <f>G13+G19+G23</f>
        <v>33941</v>
      </c>
      <c r="H24" s="8">
        <f>SUM(H13+H19+H23)</f>
        <v>205578</v>
      </c>
    </row>
    <row r="25" spans="1:8" ht="13.8" thickTop="1">
      <c r="B25" s="5"/>
    </row>
    <row r="26" spans="1:8">
      <c r="B26" s="5"/>
    </row>
    <row r="28" spans="1:8">
      <c r="A28" s="5" t="s">
        <v>15</v>
      </c>
    </row>
    <row r="29" spans="1:8">
      <c r="B29" s="1" t="s">
        <v>14</v>
      </c>
      <c r="C29" s="4">
        <f>WW_SB*3</f>
        <v>7935</v>
      </c>
      <c r="D29" s="4">
        <f>WW_SB*3</f>
        <v>13074</v>
      </c>
      <c r="E29" s="4">
        <f>WW_SB*3</f>
        <v>13974</v>
      </c>
      <c r="F29" s="4">
        <f>WW_SB*3</f>
        <v>7704</v>
      </c>
      <c r="G29" s="4">
        <f>WW_SB*3</f>
        <v>6642</v>
      </c>
    </row>
    <row r="30" spans="1:8">
      <c r="B30" s="1" t="s">
        <v>13</v>
      </c>
      <c r="C30" s="4">
        <f>WW_C*4.25</f>
        <v>10531.5</v>
      </c>
      <c r="D30" s="4">
        <f>WW_C*4.25</f>
        <v>18066.75</v>
      </c>
      <c r="E30" s="4">
        <f>WW_C*4.25</f>
        <v>18092.25</v>
      </c>
      <c r="F30" s="4">
        <f>WW_C*4.25</f>
        <v>10008.75</v>
      </c>
      <c r="G30" s="4">
        <f>WW_C*4.25</f>
        <v>9677.25</v>
      </c>
    </row>
    <row r="31" spans="1:8">
      <c r="B31" s="1" t="s">
        <v>12</v>
      </c>
      <c r="C31" s="4">
        <f>WW_R*2.25</f>
        <v>6781.5</v>
      </c>
      <c r="D31" s="4">
        <f>WW_R*2.25</f>
        <v>10968.75</v>
      </c>
      <c r="E31" s="4">
        <f>WW_R*2.25</f>
        <v>10480.5</v>
      </c>
      <c r="F31" s="4">
        <f>WW_R*2.25</f>
        <v>5373</v>
      </c>
      <c r="G31" s="4">
        <f>WW_R*2.25</f>
        <v>5526</v>
      </c>
    </row>
    <row r="32" spans="1:8">
      <c r="B32" s="1" t="s">
        <v>11</v>
      </c>
      <c r="C32" s="4">
        <f>WW_CB*3.25</f>
        <v>11560.25</v>
      </c>
      <c r="D32" s="4">
        <f>WW_CB*3.25</f>
        <v>15278.25</v>
      </c>
      <c r="E32" s="4">
        <f>WW_CB*3.25</f>
        <v>13289.25</v>
      </c>
      <c r="F32" s="4">
        <f>WW_CB*3.25</f>
        <v>6545.5</v>
      </c>
      <c r="G32" s="4">
        <f>WW_CB*3.25</f>
        <v>8310.25</v>
      </c>
    </row>
    <row r="33" spans="1:8">
      <c r="B33" s="1" t="s">
        <v>10</v>
      </c>
      <c r="C33" s="4">
        <f>WW_PG*3.5</f>
        <v>13240.5</v>
      </c>
      <c r="D33" s="4">
        <f>WW_PG*3.5</f>
        <v>14409.5</v>
      </c>
      <c r="E33" s="4">
        <f>WW_PG*3.5</f>
        <v>15953</v>
      </c>
      <c r="F33" s="4">
        <f>WW_PG*3.5</f>
        <v>7738.5</v>
      </c>
      <c r="G33" s="4">
        <f>WW_PG*3.5</f>
        <v>7280</v>
      </c>
    </row>
    <row r="34" spans="1:8">
      <c r="B34" s="1" t="s">
        <v>9</v>
      </c>
      <c r="C34" s="4">
        <f>RW_CS*3.15</f>
        <v>17920.349999999999</v>
      </c>
      <c r="D34" s="4">
        <f>RW_CS*3.15</f>
        <v>18544.05</v>
      </c>
      <c r="E34" s="4">
        <f>RW_CS*3.15</f>
        <v>15356.25</v>
      </c>
      <c r="F34" s="4">
        <f>RW_CS*3.15</f>
        <v>10250.1</v>
      </c>
      <c r="G34" s="4">
        <f>RW_CS*3.15</f>
        <v>15368.85</v>
      </c>
    </row>
    <row r="35" spans="1:8">
      <c r="B35" s="1" t="s">
        <v>8</v>
      </c>
      <c r="C35" s="4">
        <f>RW_M*3.75</f>
        <v>20400</v>
      </c>
      <c r="D35" s="4">
        <f>RW_M*3.75</f>
        <v>21360</v>
      </c>
      <c r="E35" s="4">
        <f>RW_M*3.75</f>
        <v>18390</v>
      </c>
      <c r="F35" s="4">
        <f>RW_M*3.75</f>
        <v>12202.5</v>
      </c>
      <c r="G35" s="4">
        <f>RW_M*3.75</f>
        <v>17043.75</v>
      </c>
    </row>
    <row r="36" spans="1:8">
      <c r="B36" s="1" t="s">
        <v>7</v>
      </c>
      <c r="C36" s="4">
        <f>RW_PN*4.25</f>
        <v>25070.75</v>
      </c>
      <c r="D36" s="4">
        <f>RW_PN*4.25</f>
        <v>21352</v>
      </c>
      <c r="E36" s="4">
        <f>RW_PN*4.25</f>
        <v>23851</v>
      </c>
      <c r="F36" s="4">
        <f>RW_PN*4.25</f>
        <v>16562.25</v>
      </c>
      <c r="G36" s="4">
        <f>RW_PN*4.25</f>
        <v>19783.75</v>
      </c>
    </row>
    <row r="37" spans="1:8">
      <c r="B37" s="1" t="s">
        <v>6</v>
      </c>
      <c r="C37" s="4">
        <f>RW_S*4.5</f>
        <v>24012</v>
      </c>
      <c r="D37" s="4">
        <f>RW_S*4.5</f>
        <v>23161.5</v>
      </c>
      <c r="E37" s="4">
        <f>RW_S*4.5</f>
        <v>23040</v>
      </c>
      <c r="F37" s="4">
        <f>RW_S*4.5</f>
        <v>17995.5</v>
      </c>
      <c r="G37" s="4">
        <f>RW_S*4.5</f>
        <v>18225</v>
      </c>
    </row>
    <row r="38" spans="1:8">
      <c r="B38" s="1" t="s">
        <v>5</v>
      </c>
      <c r="C38" s="4">
        <f>SW_B*5</f>
        <v>11070</v>
      </c>
      <c r="D38" s="4">
        <f>SW_B*5</f>
        <v>16270</v>
      </c>
      <c r="E38" s="4">
        <f>SW_B*5</f>
        <v>12820</v>
      </c>
      <c r="F38" s="4">
        <f>SW_B*5</f>
        <v>13270</v>
      </c>
      <c r="G38" s="4">
        <f>SW_B*5</f>
        <v>10070</v>
      </c>
    </row>
    <row r="39" spans="1:8">
      <c r="B39" s="1" t="s">
        <v>4</v>
      </c>
      <c r="C39" s="7">
        <f>SW_BDB*4.75</f>
        <v>11191</v>
      </c>
      <c r="D39" s="7">
        <f>SW_BDB*4.75</f>
        <v>14354.5</v>
      </c>
      <c r="E39" s="7">
        <f>SW_BDB*4.75</f>
        <v>11670.75</v>
      </c>
      <c r="F39" s="7">
        <f>SW_BDB*4.75</f>
        <v>12103</v>
      </c>
      <c r="G39" s="7">
        <f>SW_BDB*4.75</f>
        <v>10516.5</v>
      </c>
    </row>
    <row r="40" spans="1:8" ht="13.8" thickBot="1">
      <c r="B40" s="5" t="s">
        <v>3</v>
      </c>
      <c r="C40" s="6">
        <f>SUM(C29:C39)</f>
        <v>159712.85</v>
      </c>
      <c r="D40" s="6">
        <f>SUM(D29:D39)</f>
        <v>186839.3</v>
      </c>
      <c r="E40" s="6">
        <f>SUM(E29:E39)</f>
        <v>176917</v>
      </c>
      <c r="F40" s="6">
        <f>SUM(F29:F39)</f>
        <v>119753.1</v>
      </c>
      <c r="G40" s="6">
        <f>SUM(G29:G39)</f>
        <v>128443.35</v>
      </c>
      <c r="H40" s="3">
        <f>SUM(C40:G40)</f>
        <v>771665.6</v>
      </c>
    </row>
    <row r="41" spans="1:8" ht="13.8" thickTop="1">
      <c r="C41" s="4"/>
      <c r="D41" s="4"/>
      <c r="E41" s="4"/>
      <c r="F41" s="4"/>
      <c r="G41" s="4"/>
      <c r="H41" s="4"/>
    </row>
    <row r="42" spans="1:8" ht="13.8" thickBot="1">
      <c r="B42" s="5" t="s">
        <v>2</v>
      </c>
      <c r="C42" s="4"/>
      <c r="D42" s="4"/>
      <c r="E42" s="4"/>
      <c r="F42" s="4"/>
      <c r="G42" s="4"/>
      <c r="H42" s="3">
        <f>H40/H24</f>
        <v>3.7536390080650652</v>
      </c>
    </row>
    <row r="43" spans="1:8" ht="13.8" thickTop="1"/>
    <row r="47" spans="1:8">
      <c r="A47" s="2" t="s">
        <v>1</v>
      </c>
      <c r="B47" s="86" t="s">
        <v>0</v>
      </c>
      <c r="C47" s="87"/>
      <c r="D47" s="87"/>
      <c r="E47" s="87"/>
    </row>
    <row r="48" spans="1:8">
      <c r="A48" s="1" t="s">
        <v>267</v>
      </c>
    </row>
    <row r="49" spans="1:1">
      <c r="A49" s="1" t="s">
        <v>268</v>
      </c>
    </row>
    <row r="50" spans="1:1">
      <c r="A50" s="1" t="s">
        <v>269</v>
      </c>
    </row>
    <row r="51" spans="1:1">
      <c r="A51" s="1" t="s">
        <v>270</v>
      </c>
    </row>
    <row r="52" spans="1:1">
      <c r="A52" s="1" t="s">
        <v>271</v>
      </c>
    </row>
    <row r="53" spans="1:1">
      <c r="A53" s="1" t="s">
        <v>272</v>
      </c>
    </row>
  </sheetData>
  <mergeCells count="1">
    <mergeCell ref="B47:E47"/>
  </mergeCells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9"/>
  <sheetViews>
    <sheetView topLeftCell="A6" workbookViewId="0">
      <selection activeCell="H31" sqref="H31"/>
    </sheetView>
  </sheetViews>
  <sheetFormatPr defaultRowHeight="14.4"/>
  <cols>
    <col min="1" max="1" width="31.6640625" customWidth="1"/>
    <col min="2" max="2" width="38.6640625" style="65" customWidth="1"/>
    <col min="3" max="3" width="14.6640625" customWidth="1"/>
    <col min="4" max="4" width="3.6640625" customWidth="1"/>
    <col min="5" max="5" width="14.6640625" customWidth="1"/>
    <col min="6" max="6" width="3.6640625" customWidth="1"/>
    <col min="7" max="7" width="17.6640625" customWidth="1"/>
  </cols>
  <sheetData>
    <row r="1" spans="1:7" ht="71.099999999999994" customHeight="1">
      <c r="A1" s="88" t="s">
        <v>245</v>
      </c>
      <c r="B1" s="88"/>
      <c r="C1" s="88"/>
      <c r="D1" s="88"/>
      <c r="E1" s="88"/>
      <c r="F1" s="68"/>
      <c r="G1" s="68"/>
    </row>
    <row r="2" spans="1:7">
      <c r="A2" s="64"/>
    </row>
    <row r="3" spans="1:7">
      <c r="A3" s="64"/>
    </row>
    <row r="4" spans="1:7">
      <c r="A4" s="64"/>
    </row>
    <row r="5" spans="1:7">
      <c r="A5" s="64" t="s">
        <v>74</v>
      </c>
      <c r="B5" s="67" t="str">
        <f>'Y-E Worksheet (2)'!B46</f>
        <v>Sales</v>
      </c>
      <c r="C5" s="66"/>
      <c r="E5" s="70">
        <f>'Y-E Worksheet (2)'!L46</f>
        <v>22331154.75</v>
      </c>
    </row>
    <row r="6" spans="1:7">
      <c r="A6" s="64"/>
      <c r="B6" s="67" t="str">
        <f>'Y-E Worksheet (2)'!B47</f>
        <v>Sales discounts</v>
      </c>
      <c r="C6" s="70">
        <f>'Y-E Worksheet (2)'!K47</f>
        <v>348017.49</v>
      </c>
      <c r="E6" s="66"/>
    </row>
    <row r="7" spans="1:7">
      <c r="A7" s="64"/>
      <c r="B7" s="67" t="str">
        <f>'Y-E Worksheet (2)'!B48</f>
        <v>Sales returns and allowances</v>
      </c>
      <c r="C7" s="71">
        <f>'Y-E Worksheet (2)'!K48</f>
        <v>15684.5</v>
      </c>
      <c r="E7" s="71">
        <f>C6+C7</f>
        <v>363701.99</v>
      </c>
    </row>
    <row r="8" spans="1:7">
      <c r="A8" s="64"/>
      <c r="B8" s="67" t="s">
        <v>244</v>
      </c>
      <c r="C8" s="66"/>
      <c r="E8" s="66"/>
      <c r="G8" s="70">
        <f>E5-E7</f>
        <v>21967452.760000002</v>
      </c>
    </row>
    <row r="9" spans="1:7">
      <c r="A9" s="64"/>
      <c r="B9" s="67"/>
      <c r="C9" s="66"/>
      <c r="E9" s="66"/>
    </row>
    <row r="10" spans="1:7">
      <c r="A10" s="64"/>
      <c r="B10" s="67"/>
      <c r="C10" s="66"/>
      <c r="E10" s="66"/>
    </row>
    <row r="11" spans="1:7">
      <c r="A11" s="64" t="s">
        <v>232</v>
      </c>
      <c r="E11" s="66"/>
      <c r="G11" s="70">
        <f>'Y-E Worksheet (2)'!K54</f>
        <v>11565901.15</v>
      </c>
    </row>
    <row r="12" spans="1:7">
      <c r="A12" s="64"/>
    </row>
    <row r="13" spans="1:7">
      <c r="A13" s="64" t="s">
        <v>233</v>
      </c>
      <c r="G13" s="70">
        <f>G8-G11</f>
        <v>10401551.610000001</v>
      </c>
    </row>
    <row r="14" spans="1:7">
      <c r="A14" s="64"/>
    </row>
    <row r="15" spans="1:7">
      <c r="A15" s="64" t="s">
        <v>234</v>
      </c>
      <c r="B15" s="67" t="str">
        <f>'Y-E Worksheet (2)'!B57</f>
        <v>Wages and salaries expense</v>
      </c>
      <c r="C15" s="67"/>
      <c r="E15" s="70">
        <f>'Y-E Worksheet (2)'!K57</f>
        <v>1972322.74</v>
      </c>
    </row>
    <row r="16" spans="1:7">
      <c r="A16" s="64"/>
      <c r="B16" s="67" t="str">
        <f>'Y-E Worksheet (2)'!B58</f>
        <v>Sales commissions expense</v>
      </c>
      <c r="C16" s="67"/>
      <c r="E16" s="70">
        <f>'Y-E Worksheet (2)'!K58</f>
        <v>771665.6</v>
      </c>
    </row>
    <row r="17" spans="1:5">
      <c r="A17" s="64"/>
      <c r="B17" s="67" t="str">
        <f>'Y-E Worksheet (2)'!B59</f>
        <v>FICA tax expense</v>
      </c>
      <c r="C17" s="67"/>
      <c r="E17" s="70">
        <f>'Y-E Worksheet (2)'!K59</f>
        <v>244568.36</v>
      </c>
    </row>
    <row r="18" spans="1:5">
      <c r="A18" s="64"/>
      <c r="B18" s="67" t="str">
        <f>'Y-E Worksheet (2)'!B60</f>
        <v>Medicare tax expense</v>
      </c>
      <c r="C18" s="67"/>
      <c r="E18" s="70">
        <f>'Y-E Worksheet (2)'!K60</f>
        <v>57197.43</v>
      </c>
    </row>
    <row r="19" spans="1:5">
      <c r="A19" s="64"/>
      <c r="B19" s="67" t="str">
        <f>'Y-E Worksheet (2)'!B61</f>
        <v>FUTA expense</v>
      </c>
      <c r="C19" s="67"/>
      <c r="E19" s="70">
        <f>'Y-E Worksheet (2)'!K61</f>
        <v>7392</v>
      </c>
    </row>
    <row r="20" spans="1:5">
      <c r="A20" s="64"/>
      <c r="B20" s="67" t="str">
        <f>'Y-E Worksheet (2)'!B62</f>
        <v>SUTA expense</v>
      </c>
      <c r="C20" s="67"/>
      <c r="E20" s="70">
        <f>'Y-E Worksheet (2)'!K62</f>
        <v>22176</v>
      </c>
    </row>
    <row r="21" spans="1:5">
      <c r="A21" s="64"/>
      <c r="B21" s="67" t="str">
        <f>'Y-E Worksheet (2)'!B63</f>
        <v>Utilities expense</v>
      </c>
      <c r="C21" s="67"/>
      <c r="E21" s="70">
        <f>'Y-E Worksheet (2)'!K63</f>
        <v>325954.67</v>
      </c>
    </row>
    <row r="22" spans="1:5">
      <c r="A22" s="64"/>
      <c r="B22" s="67" t="str">
        <f>'Y-E Worksheet (2)'!B64</f>
        <v>Irrigation &amp; waste disposal expense</v>
      </c>
      <c r="C22" s="67"/>
      <c r="E22" s="70">
        <f>'Y-E Worksheet (2)'!K64</f>
        <v>230910.91</v>
      </c>
    </row>
    <row r="23" spans="1:5">
      <c r="A23" s="64"/>
      <c r="B23" s="67" t="str">
        <f>'Y-E Worksheet (2)'!B65</f>
        <v>Landscaping expense</v>
      </c>
      <c r="C23" s="67"/>
      <c r="E23" s="70">
        <f>'Y-E Worksheet (2)'!K65</f>
        <v>142475.69</v>
      </c>
    </row>
    <row r="24" spans="1:5">
      <c r="A24" s="64"/>
      <c r="B24" s="67" t="str">
        <f>'Y-E Worksheet (2)'!B66</f>
        <v>Advertising expense</v>
      </c>
      <c r="C24" s="67"/>
      <c r="E24" s="70">
        <f>'Y-E Worksheet (2)'!K66</f>
        <v>295944.33</v>
      </c>
    </row>
    <row r="25" spans="1:5">
      <c r="A25" s="64"/>
      <c r="B25" s="67" t="str">
        <f>'Y-E Worksheet (2)'!B67</f>
        <v>Marketing expense</v>
      </c>
      <c r="C25" s="67"/>
      <c r="E25" s="70">
        <f>'Y-E Worksheet (2)'!K67</f>
        <v>192865.67</v>
      </c>
    </row>
    <row r="26" spans="1:5">
      <c r="A26" s="64"/>
      <c r="B26" s="67" t="str">
        <f>'Y-E Worksheet (2)'!B68</f>
        <v>Festivals &amp; competitions expense</v>
      </c>
      <c r="C26" s="67"/>
      <c r="E26" s="70">
        <f>'Y-E Worksheet (2)'!K68</f>
        <v>238654.75</v>
      </c>
    </row>
    <row r="27" spans="1:5">
      <c r="A27" s="64"/>
      <c r="B27" s="67" t="str">
        <f>'Y-E Worksheet (2)'!B69</f>
        <v>Telephone expense</v>
      </c>
      <c r="C27" s="67"/>
      <c r="E27" s="70">
        <f>'Y-E Worksheet (2)'!K69</f>
        <v>37584.730000000003</v>
      </c>
    </row>
    <row r="28" spans="1:5">
      <c r="A28" s="64"/>
      <c r="B28" s="67" t="str">
        <f>'Y-E Worksheet (2)'!B70</f>
        <v>Internet &amp; computer expense</v>
      </c>
      <c r="C28" s="67"/>
      <c r="E28" s="70">
        <f>'Y-E Worksheet (2)'!K70</f>
        <v>14475</v>
      </c>
    </row>
    <row r="29" spans="1:5">
      <c r="A29" s="64"/>
      <c r="B29" s="67" t="str">
        <f>'Y-E Worksheet (2)'!B71</f>
        <v>Postage &amp; shipping expense</v>
      </c>
      <c r="C29" s="67"/>
      <c r="E29" s="70">
        <f>'Y-E Worksheet (2)'!K71</f>
        <v>35117.660000000003</v>
      </c>
    </row>
    <row r="30" spans="1:5">
      <c r="A30" s="64"/>
      <c r="B30" s="67" t="str">
        <f>'Y-E Worksheet (2)'!B72</f>
        <v>Legal &amp; accounting fees</v>
      </c>
      <c r="C30" s="67"/>
      <c r="E30" s="70">
        <f>'Y-E Worksheet (2)'!K72</f>
        <v>88425.5</v>
      </c>
    </row>
    <row r="31" spans="1:5">
      <c r="A31" s="64"/>
      <c r="B31" s="67" t="str">
        <f>'Y-E Worksheet (2)'!B73</f>
        <v>Other consulting fees</v>
      </c>
      <c r="C31" s="67"/>
      <c r="E31" s="70">
        <f>'Y-E Worksheet (2)'!K73</f>
        <v>12500</v>
      </c>
    </row>
    <row r="32" spans="1:5">
      <c r="A32" s="64"/>
      <c r="B32" s="67" t="str">
        <f>'Y-E Worksheet (2)'!B74</f>
        <v>Office supplies expense</v>
      </c>
      <c r="C32" s="67"/>
      <c r="E32" s="70">
        <f>'Y-E Worksheet (2)'!K74</f>
        <v>58689.68</v>
      </c>
    </row>
    <row r="33" spans="1:5">
      <c r="A33" s="64"/>
      <c r="B33" s="67" t="str">
        <f>'Y-E Worksheet (2)'!B75</f>
        <v>Data processing expense</v>
      </c>
      <c r="C33" s="67"/>
      <c r="E33" s="70">
        <f>'Y-E Worksheet (2)'!K75</f>
        <v>9743.89</v>
      </c>
    </row>
    <row r="34" spans="1:5">
      <c r="A34" s="64"/>
      <c r="B34" s="67" t="str">
        <f>'Y-E Worksheet (2)'!B76</f>
        <v>Depreciation expense</v>
      </c>
      <c r="C34" s="67"/>
      <c r="E34" s="70">
        <f>'Y-E Worksheet (2)'!K76</f>
        <v>1200849.1599999999</v>
      </c>
    </row>
    <row r="35" spans="1:5">
      <c r="A35" s="64"/>
      <c r="B35" s="67" t="str">
        <f>'Y-E Worksheet (2)'!B77</f>
        <v>Travel and entertainment expense</v>
      </c>
      <c r="C35" s="67"/>
      <c r="E35" s="70">
        <f>'Y-E Worksheet (2)'!K77</f>
        <v>169405.86</v>
      </c>
    </row>
    <row r="36" spans="1:5">
      <c r="A36" s="64"/>
      <c r="B36" s="67" t="str">
        <f>'Y-E Worksheet (2)'!B78</f>
        <v>Other insurance expense</v>
      </c>
      <c r="C36" s="67"/>
      <c r="E36" s="70">
        <f>'Y-E Worksheet (2)'!K78</f>
        <v>115058.55</v>
      </c>
    </row>
    <row r="37" spans="1:5">
      <c r="A37" s="64"/>
      <c r="B37" s="67" t="str">
        <f>'Y-E Worksheet (2)'!B79</f>
        <v>Medical insurance</v>
      </c>
      <c r="C37" s="67"/>
      <c r="E37" s="70">
        <f>'Y-E Worksheet (2)'!K79</f>
        <v>192154.8</v>
      </c>
    </row>
    <row r="38" spans="1:5">
      <c r="A38" s="64"/>
      <c r="B38" s="67" t="str">
        <f>'Y-E Worksheet (2)'!B80</f>
        <v>Workmen's compensation insurance</v>
      </c>
      <c r="C38" s="67"/>
      <c r="E38" s="70">
        <f>'Y-E Worksheet (2)'!K80</f>
        <v>139750</v>
      </c>
    </row>
    <row r="39" spans="1:5">
      <c r="A39" s="64"/>
      <c r="B39" s="67" t="str">
        <f>'Y-E Worksheet (2)'!B81</f>
        <v>Other employee benefits expense</v>
      </c>
      <c r="C39" s="67"/>
      <c r="E39" s="70">
        <f>'Y-E Worksheet (2)'!K81</f>
        <v>175643.9</v>
      </c>
    </row>
    <row r="40" spans="1:5">
      <c r="A40" s="64"/>
      <c r="B40" s="67" t="str">
        <f>'Y-E Worksheet (2)'!B82</f>
        <v>Dues &amp; subscriptions expense</v>
      </c>
      <c r="C40" s="67"/>
      <c r="E40" s="70">
        <f>'Y-E Worksheet (2)'!K82</f>
        <v>32076</v>
      </c>
    </row>
    <row r="41" spans="1:5">
      <c r="A41" s="64"/>
      <c r="B41" s="67" t="str">
        <f>'Y-E Worksheet (2)'!B83</f>
        <v>Federal income tax expense</v>
      </c>
      <c r="C41" s="67"/>
      <c r="E41" s="70">
        <f>'Y-E Worksheet (2)'!K83</f>
        <v>1006692.81</v>
      </c>
    </row>
    <row r="42" spans="1:5">
      <c r="A42" s="64"/>
      <c r="B42" s="67" t="str">
        <f>'Y-E Worksheet (2)'!B84</f>
        <v>Property tax expense</v>
      </c>
      <c r="C42" s="67"/>
      <c r="E42" s="70">
        <f>'Y-E Worksheet (2)'!K84</f>
        <v>19875</v>
      </c>
    </row>
    <row r="43" spans="1:5">
      <c r="A43" s="64"/>
      <c r="B43" s="67" t="str">
        <f>'Y-E Worksheet (2)'!B85</f>
        <v>Repairs and maintenance</v>
      </c>
      <c r="C43" s="67"/>
      <c r="E43" s="70">
        <f>'Y-E Worksheet (2)'!K85</f>
        <v>71974.929999999993</v>
      </c>
    </row>
    <row r="44" spans="1:5">
      <c r="A44" s="64"/>
      <c r="B44" s="67" t="str">
        <f>'Y-E Worksheet (2)'!B86</f>
        <v>Automobile expense</v>
      </c>
      <c r="C44" s="67"/>
      <c r="E44" s="70">
        <f>'Y-E Worksheet (2)'!K86</f>
        <v>81493.45</v>
      </c>
    </row>
    <row r="45" spans="1:5">
      <c r="A45" s="64"/>
      <c r="B45" s="67" t="str">
        <f>'Y-E Worksheet (2)'!B87</f>
        <v>Lease expense</v>
      </c>
      <c r="C45" s="67"/>
      <c r="E45" s="70">
        <f>'Y-E Worksheet (2)'!K87</f>
        <v>113607.56</v>
      </c>
    </row>
    <row r="46" spans="1:5">
      <c r="A46" s="64"/>
      <c r="B46" s="67" t="str">
        <f>'Y-E Worksheet (2)'!B88</f>
        <v>Bad debt expense</v>
      </c>
      <c r="C46" s="67"/>
      <c r="E46" s="70">
        <f>'Y-E Worksheet (2)'!K88</f>
        <v>10983.73</v>
      </c>
    </row>
    <row r="47" spans="1:5">
      <c r="A47" s="64"/>
      <c r="B47" s="67" t="str">
        <f>'Y-E Worksheet (2)'!B89</f>
        <v>Miscellaneous expense</v>
      </c>
      <c r="C47" s="67"/>
      <c r="E47" s="70">
        <f>'Y-E Worksheet (2)'!K89</f>
        <v>26665.63</v>
      </c>
    </row>
    <row r="48" spans="1:5">
      <c r="A48" s="64"/>
      <c r="B48" s="67" t="str">
        <f>'Y-E Worksheet (2)'!B90</f>
        <v>Interest expense</v>
      </c>
      <c r="C48" s="67"/>
      <c r="E48" s="70">
        <f>'Y-E Worksheet (2)'!K90</f>
        <v>359969.78</v>
      </c>
    </row>
    <row r="49" spans="1:1">
      <c r="A49" s="64"/>
    </row>
    <row r="50" spans="1:1">
      <c r="A50" s="64"/>
    </row>
    <row r="51" spans="1:1">
      <c r="A51" s="64" t="s">
        <v>235</v>
      </c>
    </row>
    <row r="52" spans="1:1">
      <c r="A52" s="64"/>
    </row>
    <row r="53" spans="1:1">
      <c r="A53" s="64" t="s">
        <v>236</v>
      </c>
    </row>
    <row r="54" spans="1:1">
      <c r="A54" s="64"/>
    </row>
    <row r="55" spans="1:1">
      <c r="A55" s="64"/>
    </row>
    <row r="56" spans="1:1">
      <c r="A56" s="64"/>
    </row>
    <row r="57" spans="1:1">
      <c r="A57" s="64"/>
    </row>
    <row r="58" spans="1:1">
      <c r="A58" s="64" t="s">
        <v>237</v>
      </c>
    </row>
    <row r="59" spans="1:1">
      <c r="A59" s="64"/>
    </row>
    <row r="60" spans="1:1">
      <c r="A60" s="64"/>
    </row>
    <row r="61" spans="1:1">
      <c r="A61" s="64" t="s">
        <v>238</v>
      </c>
    </row>
    <row r="62" spans="1:1">
      <c r="A62" s="64"/>
    </row>
    <row r="63" spans="1:1">
      <c r="A63" s="64" t="s">
        <v>239</v>
      </c>
    </row>
    <row r="64" spans="1:1">
      <c r="A64" s="64"/>
    </row>
    <row r="65" spans="1:7">
      <c r="A65" s="64" t="s">
        <v>240</v>
      </c>
    </row>
    <row r="66" spans="1:7">
      <c r="A66" s="64"/>
    </row>
    <row r="67" spans="1:7">
      <c r="A67" s="64" t="s">
        <v>241</v>
      </c>
    </row>
    <row r="68" spans="1:7">
      <c r="A68" s="64"/>
    </row>
    <row r="69" spans="1:7">
      <c r="A69" s="64" t="s">
        <v>242</v>
      </c>
    </row>
    <row r="70" spans="1:7">
      <c r="A70" s="64"/>
    </row>
    <row r="71" spans="1:7">
      <c r="A71" s="64" t="s">
        <v>243</v>
      </c>
      <c r="E71" s="72">
        <v>45000</v>
      </c>
    </row>
    <row r="72" spans="1:7">
      <c r="A72" s="64" t="s">
        <v>67</v>
      </c>
    </row>
    <row r="73" spans="1:7">
      <c r="A73" s="64" t="s">
        <v>248</v>
      </c>
    </row>
    <row r="74" spans="1:7">
      <c r="A74" s="64" t="s">
        <v>249</v>
      </c>
    </row>
    <row r="75" spans="1:7">
      <c r="A75" s="64" t="s">
        <v>250</v>
      </c>
    </row>
    <row r="76" spans="1:7">
      <c r="A76" s="64" t="s">
        <v>251</v>
      </c>
    </row>
    <row r="77" spans="1:7">
      <c r="A77" s="64" t="s">
        <v>252</v>
      </c>
    </row>
    <row r="78" spans="1:7">
      <c r="B78" s="69" t="s">
        <v>246</v>
      </c>
      <c r="E78" s="70">
        <f>SUM(E5:E77)</f>
        <v>31214722.509999998</v>
      </c>
    </row>
    <row r="79" spans="1:7">
      <c r="B79" s="69" t="s">
        <v>247</v>
      </c>
      <c r="C79" s="70">
        <f>SUM(C5:C78)</f>
        <v>363701.99</v>
      </c>
      <c r="E79" s="70">
        <f>SUM(E5:E78)</f>
        <v>62429445.019999996</v>
      </c>
      <c r="G79" s="70">
        <f>SUM(G5:G78)</f>
        <v>43934905.520000003</v>
      </c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22"/>
  <sheetViews>
    <sheetView workbookViewId="0">
      <selection activeCell="F26" sqref="F26"/>
    </sheetView>
  </sheetViews>
  <sheetFormatPr defaultRowHeight="14.4"/>
  <cols>
    <col min="1" max="1" width="31.6640625" customWidth="1"/>
    <col min="2" max="2" width="38.6640625" customWidth="1"/>
    <col min="3" max="3" width="14.6640625" customWidth="1"/>
    <col min="4" max="4" width="3.6640625" customWidth="1"/>
    <col min="5" max="5" width="14.6640625" customWidth="1"/>
    <col min="6" max="6" width="3.6640625" customWidth="1"/>
    <col min="7" max="7" width="17.6640625" customWidth="1"/>
  </cols>
  <sheetData>
    <row r="1" spans="1:5" ht="71.099999999999994" customHeight="1">
      <c r="A1" s="89" t="s">
        <v>253</v>
      </c>
      <c r="B1" s="89"/>
      <c r="C1" s="89"/>
      <c r="D1" s="89"/>
      <c r="E1" s="89"/>
    </row>
    <row r="2" spans="1:5">
      <c r="A2" s="65"/>
      <c r="B2" s="65"/>
      <c r="C2" s="65"/>
      <c r="D2" s="65"/>
      <c r="E2" s="65"/>
    </row>
    <row r="3" spans="1:5">
      <c r="A3" s="65"/>
      <c r="B3" s="65"/>
      <c r="C3" s="73" t="s">
        <v>254</v>
      </c>
      <c r="D3" s="65"/>
      <c r="E3" s="73" t="s">
        <v>255</v>
      </c>
    </row>
    <row r="4" spans="1:5">
      <c r="A4" s="90" t="s">
        <v>109</v>
      </c>
      <c r="B4" s="90"/>
      <c r="C4" s="65"/>
      <c r="D4" s="65"/>
      <c r="E4" s="65"/>
    </row>
    <row r="5" spans="1:5">
      <c r="A5" s="65"/>
      <c r="B5" s="65" t="s">
        <v>256</v>
      </c>
      <c r="C5" s="65"/>
      <c r="D5" s="65"/>
      <c r="E5" s="65"/>
    </row>
    <row r="6" spans="1:5">
      <c r="A6" s="65"/>
      <c r="B6" s="65" t="s">
        <v>257</v>
      </c>
      <c r="C6" s="65"/>
      <c r="D6" s="65"/>
      <c r="E6" s="65"/>
    </row>
    <row r="7" spans="1:5">
      <c r="A7" s="65"/>
      <c r="B7" s="65" t="s">
        <v>260</v>
      </c>
      <c r="C7" s="65"/>
      <c r="D7" s="65"/>
      <c r="E7" s="65"/>
    </row>
    <row r="8" spans="1:5">
      <c r="A8" s="65"/>
      <c r="B8" s="65" t="s">
        <v>262</v>
      </c>
      <c r="C8" s="65"/>
      <c r="D8" s="65"/>
      <c r="E8" s="65"/>
    </row>
    <row r="9" spans="1:5">
      <c r="A9" s="65"/>
      <c r="B9" s="65" t="s">
        <v>263</v>
      </c>
      <c r="C9" s="65"/>
      <c r="D9" s="65"/>
      <c r="E9" s="65"/>
    </row>
    <row r="10" spans="1:5">
      <c r="A10" s="65"/>
      <c r="B10" s="65" t="s">
        <v>261</v>
      </c>
      <c r="C10" s="65"/>
      <c r="D10" s="65"/>
      <c r="E10" s="65"/>
    </row>
    <row r="11" spans="1:5">
      <c r="A11" s="65"/>
      <c r="B11" s="65" t="s">
        <v>264</v>
      </c>
      <c r="C11" s="65"/>
      <c r="D11" s="65"/>
      <c r="E11" s="65"/>
    </row>
    <row r="12" spans="1:5">
      <c r="A12" s="65"/>
      <c r="B12" s="65" t="s">
        <v>258</v>
      </c>
      <c r="C12" s="65"/>
      <c r="D12" s="65"/>
      <c r="E12" s="65"/>
    </row>
    <row r="13" spans="1:5">
      <c r="A13" s="65"/>
      <c r="B13" s="65" t="s">
        <v>259</v>
      </c>
      <c r="C13" s="65"/>
      <c r="D13" s="65"/>
      <c r="E13" s="65"/>
    </row>
    <row r="14" spans="1:5">
      <c r="A14" s="65"/>
      <c r="B14" s="65"/>
      <c r="C14" s="65"/>
      <c r="D14" s="65"/>
      <c r="E14" s="65"/>
    </row>
    <row r="15" spans="1:5">
      <c r="A15" s="65"/>
      <c r="B15" s="65" t="s">
        <v>256</v>
      </c>
      <c r="C15" s="65"/>
      <c r="D15" s="65"/>
      <c r="E15" s="65"/>
    </row>
    <row r="16" spans="1:5">
      <c r="A16" s="65"/>
      <c r="B16" s="65" t="s">
        <v>257</v>
      </c>
      <c r="C16" s="65"/>
      <c r="D16" s="65"/>
      <c r="E16" s="65"/>
    </row>
    <row r="17" spans="1:5">
      <c r="A17" s="65"/>
      <c r="B17" s="65" t="s">
        <v>265</v>
      </c>
      <c r="C17" s="65"/>
      <c r="D17" s="65"/>
      <c r="E17" s="65"/>
    </row>
    <row r="18" spans="1:5">
      <c r="A18" s="65"/>
      <c r="B18" s="65" t="s">
        <v>262</v>
      </c>
      <c r="C18" s="65"/>
      <c r="D18" s="65"/>
      <c r="E18" s="65"/>
    </row>
    <row r="19" spans="1:5">
      <c r="A19" s="65"/>
      <c r="B19" s="65" t="s">
        <v>263</v>
      </c>
      <c r="C19" s="65"/>
      <c r="D19" s="65"/>
      <c r="E19" s="65"/>
    </row>
    <row r="20" spans="1:5">
      <c r="A20" s="65"/>
      <c r="B20" s="65" t="s">
        <v>266</v>
      </c>
      <c r="C20" s="65"/>
      <c r="D20" s="65"/>
      <c r="E20" s="65"/>
    </row>
    <row r="21" spans="1:5">
      <c r="A21" s="65"/>
      <c r="B21" s="65" t="s">
        <v>264</v>
      </c>
      <c r="C21" s="65"/>
      <c r="D21" s="65"/>
      <c r="E21" s="65"/>
    </row>
    <row r="22" spans="1:5">
      <c r="A22" s="65"/>
      <c r="B22" s="65" t="s">
        <v>258</v>
      </c>
      <c r="C22" s="65"/>
      <c r="D22" s="65"/>
      <c r="E22" s="65"/>
    </row>
    <row r="23" spans="1:5">
      <c r="A23" s="65"/>
      <c r="B23" s="65" t="s">
        <v>259</v>
      </c>
      <c r="C23" s="65"/>
      <c r="D23" s="65"/>
      <c r="E23" s="65"/>
    </row>
    <row r="24" spans="1:5">
      <c r="A24" s="65"/>
      <c r="B24" s="65"/>
      <c r="C24" s="65"/>
      <c r="D24" s="65"/>
      <c r="E24" s="65"/>
    </row>
    <row r="25" spans="1:5">
      <c r="A25" s="65"/>
      <c r="B25" s="65"/>
      <c r="C25" s="65"/>
      <c r="D25" s="65"/>
      <c r="E25" s="65"/>
    </row>
    <row r="26" spans="1:5">
      <c r="A26" s="65"/>
      <c r="B26" s="65"/>
      <c r="C26" s="65"/>
      <c r="D26" s="65"/>
      <c r="E26" s="65"/>
    </row>
    <row r="27" spans="1:5">
      <c r="A27" s="65"/>
      <c r="B27" s="65"/>
      <c r="C27" s="65"/>
      <c r="D27" s="65"/>
      <c r="E27" s="65"/>
    </row>
    <row r="28" spans="1:5">
      <c r="A28" s="65"/>
      <c r="B28" s="65"/>
      <c r="C28" s="65"/>
      <c r="D28" s="65"/>
      <c r="E28" s="65"/>
    </row>
    <row r="29" spans="1:5">
      <c r="A29" s="65"/>
      <c r="B29" s="65"/>
      <c r="C29" s="65"/>
      <c r="D29" s="65"/>
      <c r="E29" s="65"/>
    </row>
    <row r="30" spans="1:5">
      <c r="A30" s="65"/>
      <c r="B30" s="65"/>
      <c r="C30" s="65"/>
      <c r="D30" s="65"/>
      <c r="E30" s="65"/>
    </row>
    <row r="31" spans="1:5">
      <c r="A31" s="65"/>
      <c r="B31" s="65"/>
      <c r="C31" s="65"/>
      <c r="D31" s="65"/>
      <c r="E31" s="65"/>
    </row>
    <row r="32" spans="1:5">
      <c r="A32" s="65"/>
      <c r="B32" s="65"/>
      <c r="C32" s="65"/>
      <c r="D32" s="65"/>
      <c r="E32" s="65"/>
    </row>
    <row r="33" spans="1:5">
      <c r="A33" s="65"/>
      <c r="B33" s="65"/>
      <c r="C33" s="65"/>
      <c r="D33" s="65"/>
      <c r="E33" s="65"/>
    </row>
    <row r="34" spans="1:5">
      <c r="A34" s="65"/>
      <c r="B34" s="65"/>
      <c r="C34" s="65"/>
      <c r="D34" s="65"/>
      <c r="E34" s="65"/>
    </row>
    <row r="35" spans="1:5">
      <c r="A35" s="65"/>
      <c r="B35" s="65"/>
      <c r="C35" s="65"/>
      <c r="D35" s="65"/>
      <c r="E35" s="65"/>
    </row>
    <row r="36" spans="1:5">
      <c r="A36" s="65"/>
      <c r="B36" s="65"/>
      <c r="C36" s="65"/>
      <c r="D36" s="65"/>
      <c r="E36" s="65"/>
    </row>
    <row r="37" spans="1:5">
      <c r="A37" s="65"/>
      <c r="B37" s="65"/>
      <c r="C37" s="65"/>
      <c r="D37" s="65"/>
      <c r="E37" s="65"/>
    </row>
    <row r="38" spans="1:5">
      <c r="A38" s="65"/>
      <c r="B38" s="65"/>
      <c r="C38" s="65"/>
      <c r="D38" s="65"/>
      <c r="E38" s="65"/>
    </row>
    <row r="39" spans="1:5">
      <c r="A39" s="65"/>
      <c r="B39" s="65"/>
      <c r="C39" s="65"/>
      <c r="D39" s="65"/>
      <c r="E39" s="65"/>
    </row>
    <row r="40" spans="1:5">
      <c r="A40" s="65"/>
      <c r="B40" s="65"/>
      <c r="C40" s="65"/>
      <c r="D40" s="65"/>
      <c r="E40" s="65"/>
    </row>
    <row r="41" spans="1:5">
      <c r="A41" s="65"/>
      <c r="B41" s="65"/>
      <c r="C41" s="65"/>
      <c r="D41" s="65"/>
      <c r="E41" s="65"/>
    </row>
    <row r="42" spans="1:5">
      <c r="A42" s="65"/>
      <c r="B42" s="65"/>
      <c r="C42" s="65"/>
      <c r="D42" s="65"/>
      <c r="E42" s="65"/>
    </row>
    <row r="43" spans="1:5">
      <c r="A43" s="65"/>
      <c r="B43" s="65"/>
      <c r="C43" s="65"/>
      <c r="D43" s="65"/>
      <c r="E43" s="65"/>
    </row>
    <row r="44" spans="1:5">
      <c r="A44" s="65"/>
      <c r="B44" s="65"/>
      <c r="C44" s="65"/>
      <c r="D44" s="65"/>
      <c r="E44" s="65"/>
    </row>
    <row r="45" spans="1:5">
      <c r="A45" s="65"/>
      <c r="B45" s="65"/>
      <c r="C45" s="65"/>
      <c r="D45" s="65"/>
      <c r="E45" s="65"/>
    </row>
    <row r="46" spans="1:5">
      <c r="A46" s="65"/>
      <c r="B46" s="65"/>
      <c r="C46" s="65"/>
      <c r="D46" s="65"/>
      <c r="E46" s="65"/>
    </row>
    <row r="47" spans="1:5">
      <c r="A47" s="65"/>
      <c r="B47" s="65"/>
      <c r="C47" s="65"/>
      <c r="D47" s="65"/>
      <c r="E47" s="65"/>
    </row>
    <row r="48" spans="1:5">
      <c r="A48" s="65"/>
      <c r="B48" s="65"/>
      <c r="C48" s="65"/>
      <c r="D48" s="65"/>
      <c r="E48" s="65"/>
    </row>
    <row r="49" spans="1:5">
      <c r="A49" s="65"/>
      <c r="B49" s="65"/>
      <c r="C49" s="65"/>
      <c r="D49" s="65"/>
      <c r="E49" s="65"/>
    </row>
    <row r="50" spans="1:5">
      <c r="A50" s="65"/>
      <c r="B50" s="65"/>
      <c r="C50" s="65"/>
      <c r="D50" s="65"/>
      <c r="E50" s="65"/>
    </row>
    <row r="51" spans="1:5">
      <c r="A51" s="65"/>
      <c r="B51" s="65"/>
      <c r="C51" s="65"/>
      <c r="D51" s="65"/>
      <c r="E51" s="65"/>
    </row>
    <row r="52" spans="1:5">
      <c r="A52" s="65"/>
      <c r="B52" s="65"/>
      <c r="C52" s="65"/>
      <c r="D52" s="65"/>
      <c r="E52" s="65"/>
    </row>
    <row r="53" spans="1:5">
      <c r="A53" s="65"/>
      <c r="B53" s="65"/>
      <c r="C53" s="65"/>
      <c r="D53" s="65"/>
      <c r="E53" s="65"/>
    </row>
    <row r="54" spans="1:5">
      <c r="A54" s="65"/>
      <c r="B54" s="65"/>
      <c r="C54" s="65"/>
      <c r="D54" s="65"/>
      <c r="E54" s="65"/>
    </row>
    <row r="55" spans="1:5">
      <c r="A55" s="65"/>
      <c r="B55" s="65"/>
      <c r="C55" s="65"/>
      <c r="D55" s="65"/>
      <c r="E55" s="65"/>
    </row>
    <row r="56" spans="1:5">
      <c r="A56" s="65"/>
      <c r="B56" s="65"/>
      <c r="C56" s="65"/>
      <c r="D56" s="65"/>
      <c r="E56" s="65"/>
    </row>
    <row r="57" spans="1:5">
      <c r="A57" s="65"/>
      <c r="B57" s="65"/>
      <c r="C57" s="65"/>
      <c r="D57" s="65"/>
      <c r="E57" s="65"/>
    </row>
    <row r="58" spans="1:5">
      <c r="A58" s="65"/>
      <c r="B58" s="65"/>
      <c r="C58" s="65"/>
      <c r="D58" s="65"/>
      <c r="E58" s="65"/>
    </row>
    <row r="59" spans="1:5">
      <c r="A59" s="65"/>
      <c r="B59" s="65"/>
      <c r="C59" s="65"/>
      <c r="D59" s="65"/>
      <c r="E59" s="65"/>
    </row>
    <row r="60" spans="1:5">
      <c r="A60" s="65"/>
      <c r="B60" s="65"/>
      <c r="C60" s="65"/>
      <c r="D60" s="65"/>
      <c r="E60" s="65"/>
    </row>
    <row r="61" spans="1:5">
      <c r="A61" s="65"/>
      <c r="B61" s="65"/>
      <c r="C61" s="65"/>
      <c r="D61" s="65"/>
      <c r="E61" s="65"/>
    </row>
    <row r="62" spans="1:5">
      <c r="A62" s="65"/>
      <c r="B62" s="65"/>
      <c r="C62" s="65"/>
      <c r="D62" s="65"/>
      <c r="E62" s="65"/>
    </row>
    <row r="63" spans="1:5">
      <c r="A63" s="65"/>
      <c r="B63" s="65"/>
      <c r="C63" s="65"/>
      <c r="D63" s="65"/>
      <c r="E63" s="65"/>
    </row>
    <row r="64" spans="1:5">
      <c r="A64" s="65"/>
      <c r="B64" s="65"/>
      <c r="C64" s="65"/>
      <c r="D64" s="65"/>
      <c r="E64" s="65"/>
    </row>
    <row r="65" spans="1:5">
      <c r="A65" s="65"/>
      <c r="B65" s="65"/>
      <c r="C65" s="65"/>
      <c r="D65" s="65"/>
      <c r="E65" s="65"/>
    </row>
    <row r="66" spans="1:5">
      <c r="A66" s="65"/>
      <c r="B66" s="65"/>
      <c r="C66" s="65"/>
      <c r="D66" s="65"/>
      <c r="E66" s="65"/>
    </row>
    <row r="67" spans="1:5">
      <c r="A67" s="65"/>
      <c r="B67" s="65"/>
      <c r="C67" s="65"/>
      <c r="D67" s="65"/>
      <c r="E67" s="65"/>
    </row>
    <row r="68" spans="1:5">
      <c r="A68" s="65"/>
      <c r="B68" s="65"/>
      <c r="C68" s="65"/>
      <c r="D68" s="65"/>
      <c r="E68" s="65"/>
    </row>
    <row r="69" spans="1:5">
      <c r="A69" s="65"/>
      <c r="B69" s="65"/>
      <c r="C69" s="65"/>
      <c r="D69" s="65"/>
      <c r="E69" s="65"/>
    </row>
    <row r="70" spans="1:5">
      <c r="A70" s="65"/>
      <c r="B70" s="65"/>
      <c r="C70" s="65"/>
      <c r="D70" s="65"/>
      <c r="E70" s="65"/>
    </row>
    <row r="71" spans="1:5">
      <c r="A71" s="65"/>
      <c r="B71" s="65"/>
      <c r="C71" s="65"/>
      <c r="D71" s="65"/>
      <c r="E71" s="65"/>
    </row>
    <row r="72" spans="1:5">
      <c r="A72" s="65"/>
      <c r="B72" s="65"/>
      <c r="C72" s="65"/>
      <c r="D72" s="65"/>
      <c r="E72" s="65"/>
    </row>
    <row r="73" spans="1:5">
      <c r="A73" s="65"/>
      <c r="B73" s="65"/>
      <c r="C73" s="65"/>
      <c r="D73" s="65"/>
      <c r="E73" s="65"/>
    </row>
    <row r="74" spans="1:5">
      <c r="A74" s="65"/>
      <c r="B74" s="65"/>
      <c r="C74" s="65"/>
      <c r="D74" s="65"/>
      <c r="E74" s="65"/>
    </row>
    <row r="75" spans="1:5">
      <c r="A75" s="65"/>
      <c r="B75" s="65"/>
      <c r="C75" s="65"/>
      <c r="D75" s="65"/>
      <c r="E75" s="65"/>
    </row>
    <row r="76" spans="1:5">
      <c r="A76" s="65"/>
      <c r="B76" s="65"/>
      <c r="C76" s="65"/>
      <c r="D76" s="65"/>
      <c r="E76" s="65"/>
    </row>
    <row r="77" spans="1:5">
      <c r="A77" s="65"/>
      <c r="B77" s="65"/>
      <c r="C77" s="65"/>
      <c r="D77" s="65"/>
      <c r="E77" s="65"/>
    </row>
    <row r="78" spans="1:5">
      <c r="A78" s="65"/>
      <c r="B78" s="65"/>
      <c r="C78" s="65"/>
      <c r="D78" s="65"/>
      <c r="E78" s="65"/>
    </row>
    <row r="79" spans="1:5">
      <c r="A79" s="65"/>
      <c r="B79" s="65"/>
      <c r="C79" s="65"/>
      <c r="D79" s="65"/>
      <c r="E79" s="65"/>
    </row>
    <row r="80" spans="1:5">
      <c r="A80" s="65"/>
      <c r="B80" s="65"/>
      <c r="C80" s="65"/>
      <c r="D80" s="65"/>
      <c r="E80" s="65"/>
    </row>
    <row r="81" spans="1:5">
      <c r="A81" s="65"/>
      <c r="B81" s="65"/>
      <c r="C81" s="65"/>
      <c r="D81" s="65"/>
      <c r="E81" s="65"/>
    </row>
    <row r="82" spans="1:5">
      <c r="A82" s="65"/>
      <c r="B82" s="65"/>
      <c r="C82" s="65"/>
      <c r="D82" s="65"/>
      <c r="E82" s="65"/>
    </row>
    <row r="83" spans="1:5">
      <c r="A83" s="65"/>
      <c r="B83" s="65"/>
      <c r="C83" s="65"/>
      <c r="D83" s="65"/>
      <c r="E83" s="65"/>
    </row>
    <row r="84" spans="1:5">
      <c r="A84" s="65"/>
      <c r="B84" s="65"/>
      <c r="C84" s="65"/>
      <c r="D84" s="65"/>
      <c r="E84" s="65"/>
    </row>
    <row r="85" spans="1:5">
      <c r="A85" s="65"/>
      <c r="B85" s="65"/>
      <c r="C85" s="65"/>
      <c r="D85" s="65"/>
      <c r="E85" s="65"/>
    </row>
    <row r="86" spans="1:5">
      <c r="A86" s="65"/>
      <c r="B86" s="65"/>
      <c r="C86" s="65"/>
      <c r="D86" s="65"/>
      <c r="E86" s="65"/>
    </row>
    <row r="87" spans="1:5">
      <c r="A87" s="65"/>
      <c r="B87" s="65"/>
      <c r="C87" s="65"/>
      <c r="D87" s="65"/>
      <c r="E87" s="65"/>
    </row>
    <row r="88" spans="1:5">
      <c r="A88" s="65"/>
      <c r="B88" s="65"/>
      <c r="C88" s="65"/>
      <c r="D88" s="65"/>
      <c r="E88" s="65"/>
    </row>
    <row r="89" spans="1:5">
      <c r="A89" s="65"/>
      <c r="B89" s="65"/>
      <c r="C89" s="65"/>
      <c r="D89" s="65"/>
      <c r="E89" s="65"/>
    </row>
    <row r="90" spans="1:5">
      <c r="A90" s="65"/>
      <c r="B90" s="65"/>
      <c r="C90" s="65"/>
      <c r="D90" s="65"/>
      <c r="E90" s="65"/>
    </row>
    <row r="91" spans="1:5">
      <c r="A91" s="65"/>
      <c r="B91" s="65"/>
      <c r="C91" s="65"/>
      <c r="D91" s="65"/>
      <c r="E91" s="65"/>
    </row>
    <row r="92" spans="1:5">
      <c r="A92" s="65"/>
      <c r="B92" s="65"/>
      <c r="C92" s="65"/>
      <c r="D92" s="65"/>
      <c r="E92" s="65"/>
    </row>
    <row r="93" spans="1:5">
      <c r="A93" s="65"/>
      <c r="B93" s="65"/>
      <c r="C93" s="65"/>
      <c r="D93" s="65"/>
      <c r="E93" s="65"/>
    </row>
    <row r="94" spans="1:5">
      <c r="A94" s="65"/>
      <c r="B94" s="65"/>
      <c r="C94" s="65"/>
      <c r="D94" s="65"/>
      <c r="E94" s="65"/>
    </row>
    <row r="95" spans="1:5">
      <c r="A95" s="65"/>
      <c r="B95" s="65"/>
      <c r="C95" s="65"/>
      <c r="D95" s="65"/>
      <c r="E95" s="65"/>
    </row>
    <row r="96" spans="1:5">
      <c r="A96" s="65"/>
      <c r="B96" s="65"/>
      <c r="C96" s="65"/>
      <c r="D96" s="65"/>
      <c r="E96" s="65"/>
    </row>
    <row r="97" spans="1:5">
      <c r="A97" s="65"/>
      <c r="B97" s="65"/>
      <c r="C97" s="65"/>
      <c r="D97" s="65"/>
      <c r="E97" s="65"/>
    </row>
    <row r="98" spans="1:5">
      <c r="A98" s="65"/>
      <c r="B98" s="65"/>
      <c r="C98" s="65"/>
      <c r="D98" s="65"/>
      <c r="E98" s="65"/>
    </row>
    <row r="99" spans="1:5">
      <c r="A99" s="65"/>
      <c r="B99" s="65"/>
      <c r="C99" s="65"/>
      <c r="D99" s="65"/>
      <c r="E99" s="65"/>
    </row>
    <row r="100" spans="1:5">
      <c r="A100" s="65"/>
      <c r="B100" s="65"/>
      <c r="C100" s="65"/>
      <c r="D100" s="65"/>
      <c r="E100" s="65"/>
    </row>
    <row r="101" spans="1:5">
      <c r="A101" s="65"/>
      <c r="B101" s="65"/>
      <c r="C101" s="65"/>
      <c r="D101" s="65"/>
      <c r="E101" s="65"/>
    </row>
    <row r="102" spans="1:5">
      <c r="A102" s="65"/>
      <c r="B102" s="65"/>
      <c r="C102" s="65"/>
      <c r="D102" s="65"/>
      <c r="E102" s="65"/>
    </row>
    <row r="103" spans="1:5">
      <c r="A103" s="65"/>
      <c r="B103" s="65"/>
      <c r="C103" s="65"/>
      <c r="D103" s="65"/>
      <c r="E103" s="65"/>
    </row>
    <row r="104" spans="1:5">
      <c r="A104" s="65"/>
      <c r="B104" s="65"/>
      <c r="C104" s="65"/>
      <c r="D104" s="65"/>
      <c r="E104" s="65"/>
    </row>
    <row r="105" spans="1:5">
      <c r="A105" s="65"/>
      <c r="B105" s="65"/>
      <c r="C105" s="65"/>
      <c r="D105" s="65"/>
      <c r="E105" s="65"/>
    </row>
    <row r="106" spans="1:5">
      <c r="A106" s="65"/>
      <c r="B106" s="65"/>
      <c r="C106" s="65"/>
      <c r="D106" s="65"/>
      <c r="E106" s="65"/>
    </row>
    <row r="107" spans="1:5">
      <c r="A107" s="65"/>
      <c r="B107" s="65"/>
      <c r="C107" s="65"/>
      <c r="D107" s="65"/>
      <c r="E107" s="65"/>
    </row>
    <row r="108" spans="1:5">
      <c r="A108" s="65"/>
      <c r="B108" s="65"/>
      <c r="C108" s="65"/>
      <c r="D108" s="65"/>
      <c r="E108" s="65"/>
    </row>
    <row r="109" spans="1:5">
      <c r="A109" s="65"/>
      <c r="B109" s="65"/>
      <c r="C109" s="65"/>
      <c r="D109" s="65"/>
      <c r="E109" s="65"/>
    </row>
    <row r="110" spans="1:5">
      <c r="A110" s="65"/>
      <c r="B110" s="65"/>
      <c r="C110" s="65"/>
      <c r="D110" s="65"/>
      <c r="E110" s="65"/>
    </row>
    <row r="111" spans="1:5">
      <c r="A111" s="65"/>
      <c r="B111" s="65"/>
      <c r="C111" s="65"/>
      <c r="D111" s="65"/>
      <c r="E111" s="65"/>
    </row>
    <row r="112" spans="1:5">
      <c r="A112" s="65"/>
      <c r="B112" s="65"/>
      <c r="C112" s="65"/>
      <c r="D112" s="65"/>
      <c r="E112" s="65"/>
    </row>
    <row r="113" spans="1:5">
      <c r="A113" s="65"/>
      <c r="B113" s="65"/>
      <c r="C113" s="65"/>
      <c r="D113" s="65"/>
      <c r="E113" s="65"/>
    </row>
    <row r="114" spans="1:5">
      <c r="A114" s="65"/>
      <c r="B114" s="65"/>
      <c r="C114" s="65"/>
      <c r="D114" s="65"/>
      <c r="E114" s="65"/>
    </row>
    <row r="115" spans="1:5">
      <c r="A115" s="65"/>
      <c r="B115" s="65"/>
      <c r="C115" s="65"/>
      <c r="D115" s="65"/>
      <c r="E115" s="65"/>
    </row>
    <row r="116" spans="1:5">
      <c r="A116" s="65"/>
      <c r="B116" s="65"/>
      <c r="C116" s="65"/>
      <c r="D116" s="65"/>
      <c r="E116" s="65"/>
    </row>
    <row r="117" spans="1:5">
      <c r="A117" s="65"/>
      <c r="B117" s="65"/>
      <c r="C117" s="65"/>
      <c r="D117" s="65"/>
      <c r="E117" s="65"/>
    </row>
    <row r="118" spans="1:5">
      <c r="A118" s="65"/>
      <c r="B118" s="65"/>
      <c r="C118" s="65"/>
      <c r="D118" s="65"/>
      <c r="E118" s="65"/>
    </row>
    <row r="119" spans="1:5">
      <c r="A119" s="65"/>
      <c r="B119" s="65"/>
      <c r="C119" s="65"/>
      <c r="D119" s="65"/>
      <c r="E119" s="65"/>
    </row>
    <row r="120" spans="1:5">
      <c r="A120" s="65"/>
      <c r="B120" s="65"/>
      <c r="C120" s="65"/>
      <c r="D120" s="65"/>
      <c r="E120" s="65"/>
    </row>
    <row r="121" spans="1:5">
      <c r="A121" s="65"/>
      <c r="B121" s="65"/>
      <c r="C121" s="65"/>
      <c r="D121" s="65"/>
      <c r="E121" s="65"/>
    </row>
    <row r="122" spans="1:5">
      <c r="A122" s="65"/>
      <c r="B122" s="65"/>
      <c r="C122" s="65"/>
      <c r="D122" s="65"/>
      <c r="E122" s="65"/>
    </row>
  </sheetData>
  <mergeCells count="2">
    <mergeCell ref="A1:E1"/>
    <mergeCell ref="A4:B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A8"/>
  <sheetViews>
    <sheetView workbookViewId="0">
      <selection activeCell="H12" sqref="H12"/>
    </sheetView>
  </sheetViews>
  <sheetFormatPr defaultRowHeight="14.4"/>
  <cols>
    <col min="1" max="1" width="20.6640625" bestFit="1" customWidth="1"/>
  </cols>
  <sheetData>
    <row r="3" spans="1:1">
      <c r="A3" t="s">
        <v>273</v>
      </c>
    </row>
    <row r="4" spans="1:1">
      <c r="A4" t="s">
        <v>274</v>
      </c>
    </row>
    <row r="5" spans="1:1">
      <c r="A5" t="s">
        <v>275</v>
      </c>
    </row>
    <row r="6" spans="1:1">
      <c r="A6" t="s">
        <v>276</v>
      </c>
    </row>
    <row r="7" spans="1:1">
      <c r="A7" t="s">
        <v>277</v>
      </c>
    </row>
    <row r="8" spans="1:1">
      <c r="A8" t="s">
        <v>278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"/>
  <sheetViews>
    <sheetView workbookViewId="0">
      <selection activeCell="D13" sqref="D13"/>
    </sheetView>
  </sheetViews>
  <sheetFormatPr defaultColWidth="8.6640625" defaultRowHeight="13.2"/>
  <cols>
    <col min="1" max="1" width="10.109375" style="1" customWidth="1"/>
    <col min="2" max="2" width="12" style="1" customWidth="1"/>
    <col min="3" max="3" width="17.44140625" style="1" customWidth="1"/>
    <col min="4" max="4" width="5.88671875" style="1" customWidth="1"/>
    <col min="5" max="5" width="9.88671875" style="43" customWidth="1"/>
    <col min="6" max="6" width="10.5546875" style="43" customWidth="1"/>
    <col min="7" max="7" width="9.88671875" style="43" customWidth="1"/>
    <col min="8" max="9" width="10.5546875" style="43" customWidth="1"/>
    <col min="10" max="10" width="12.109375" style="43" customWidth="1"/>
    <col min="11" max="11" width="12.88671875" style="43" customWidth="1"/>
    <col min="12" max="12" width="13.33203125" style="43" customWidth="1"/>
    <col min="13" max="13" width="9.5546875" style="43" customWidth="1"/>
    <col min="14" max="14" width="8" style="1" customWidth="1"/>
    <col min="15" max="15" width="6.109375" style="1" customWidth="1"/>
    <col min="16" max="16384" width="8.6640625" style="1"/>
  </cols>
  <sheetData>
    <row r="1" spans="1:15">
      <c r="A1" s="93" t="s">
        <v>147</v>
      </c>
      <c r="B1" s="94" t="s">
        <v>146</v>
      </c>
      <c r="C1" s="93" t="s">
        <v>145</v>
      </c>
      <c r="D1" s="94" t="s">
        <v>144</v>
      </c>
      <c r="E1" s="91" t="s">
        <v>143</v>
      </c>
      <c r="F1" s="91"/>
      <c r="G1" s="91"/>
      <c r="H1" s="91"/>
      <c r="I1" s="91"/>
      <c r="J1" s="91"/>
      <c r="K1" s="91" t="s">
        <v>142</v>
      </c>
      <c r="L1" s="91"/>
      <c r="M1" s="91" t="s">
        <v>141</v>
      </c>
      <c r="N1" s="91"/>
      <c r="O1" s="92" t="s">
        <v>140</v>
      </c>
    </row>
    <row r="2" spans="1:15" ht="39.6">
      <c r="A2" s="93"/>
      <c r="B2" s="93"/>
      <c r="C2" s="93"/>
      <c r="D2" s="93"/>
      <c r="E2" s="47" t="s">
        <v>139</v>
      </c>
      <c r="F2" s="48" t="s">
        <v>138</v>
      </c>
      <c r="G2" s="47" t="s">
        <v>137</v>
      </c>
      <c r="H2" s="47" t="s">
        <v>136</v>
      </c>
      <c r="I2" s="48" t="s">
        <v>135</v>
      </c>
      <c r="J2" s="47" t="s">
        <v>134</v>
      </c>
      <c r="K2" s="48" t="s">
        <v>133</v>
      </c>
      <c r="L2" s="47" t="s">
        <v>132</v>
      </c>
      <c r="M2" s="47" t="s">
        <v>131</v>
      </c>
      <c r="N2" s="46" t="s">
        <v>130</v>
      </c>
      <c r="O2" s="93"/>
    </row>
    <row r="4" spans="1:15">
      <c r="A4" s="44"/>
      <c r="B4" s="45"/>
    </row>
    <row r="5" spans="1:15">
      <c r="A5" s="44"/>
    </row>
    <row r="6" spans="1:15">
      <c r="A6" s="44"/>
    </row>
  </sheetData>
  <mergeCells count="8">
    <mergeCell ref="M1:N1"/>
    <mergeCell ref="O1:O2"/>
    <mergeCell ref="A1:A2"/>
    <mergeCell ref="B1:B2"/>
    <mergeCell ref="C1:C2"/>
    <mergeCell ref="D1:D2"/>
    <mergeCell ref="E1:J1"/>
    <mergeCell ref="K1:L1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8"/>
  <sheetViews>
    <sheetView workbookViewId="0">
      <selection activeCell="B4" sqref="B4"/>
    </sheetView>
  </sheetViews>
  <sheetFormatPr defaultColWidth="8.6640625" defaultRowHeight="13.2"/>
  <cols>
    <col min="1" max="1" width="8.6640625" style="1"/>
    <col min="2" max="2" width="13.6640625" style="1" bestFit="1" customWidth="1"/>
    <col min="3" max="3" width="10.109375" style="1" customWidth="1"/>
    <col min="4" max="7" width="10.109375" style="1" bestFit="1" customWidth="1"/>
    <col min="8" max="16384" width="8.6640625" style="1"/>
  </cols>
  <sheetData>
    <row r="2" spans="2:4">
      <c r="D2" s="11" t="s">
        <v>153</v>
      </c>
    </row>
    <row r="4" spans="2:4">
      <c r="B4" s="1" t="s">
        <v>152</v>
      </c>
      <c r="C4" s="51"/>
    </row>
    <row r="5" spans="2:4">
      <c r="B5" s="1" t="s">
        <v>151</v>
      </c>
    </row>
    <row r="6" spans="2:4">
      <c r="B6" s="1" t="s">
        <v>150</v>
      </c>
      <c r="C6" s="50"/>
    </row>
    <row r="7" spans="2:4">
      <c r="B7" s="1" t="s">
        <v>149</v>
      </c>
      <c r="C7" s="50"/>
    </row>
    <row r="8" spans="2:4">
      <c r="B8" s="49" t="s">
        <v>148</v>
      </c>
    </row>
  </sheetData>
  <pageMargins left="0.7" right="0.7" top="0.75" bottom="0.75" header="0.3" footer="0.3"/>
  <pageSetup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04"/>
  <sheetViews>
    <sheetView tabSelected="1" workbookViewId="0">
      <selection activeCell="E8" sqref="E8"/>
    </sheetView>
  </sheetViews>
  <sheetFormatPr defaultColWidth="8.6640625" defaultRowHeight="10.199999999999999"/>
  <cols>
    <col min="1" max="1" width="24.5546875" style="52" bestFit="1" customWidth="1"/>
    <col min="2" max="2" width="12.88671875" style="52" customWidth="1"/>
    <col min="3" max="3" width="22.6640625" style="52" bestFit="1" customWidth="1"/>
    <col min="4" max="4" width="5.5546875" style="52" bestFit="1" customWidth="1"/>
    <col min="5" max="5" width="11.5546875" style="52" bestFit="1" customWidth="1"/>
    <col min="6" max="6" width="3" style="52" bestFit="1" customWidth="1"/>
    <col min="7" max="7" width="4.5546875" style="52" bestFit="1" customWidth="1"/>
    <col min="8" max="8" width="7" style="52" customWidth="1"/>
    <col min="9" max="9" width="22.5546875" style="52" bestFit="1" customWidth="1"/>
    <col min="10" max="16384" width="8.6640625" style="52"/>
  </cols>
  <sheetData>
    <row r="1" spans="1:9">
      <c r="A1" s="61" t="s">
        <v>221</v>
      </c>
      <c r="B1" s="61" t="s">
        <v>220</v>
      </c>
      <c r="C1" s="60" t="s">
        <v>219</v>
      </c>
      <c r="D1" s="58" t="s">
        <v>218</v>
      </c>
      <c r="E1" s="60" t="s">
        <v>217</v>
      </c>
      <c r="F1" s="58" t="s">
        <v>216</v>
      </c>
      <c r="G1" s="59" t="s">
        <v>215</v>
      </c>
      <c r="H1" s="58" t="s">
        <v>214</v>
      </c>
      <c r="I1" s="58" t="s">
        <v>213</v>
      </c>
    </row>
    <row r="2" spans="1:9">
      <c r="A2" s="53" t="s">
        <v>206</v>
      </c>
      <c r="B2" s="53">
        <v>601000</v>
      </c>
      <c r="C2" s="52" t="s">
        <v>205</v>
      </c>
      <c r="D2" s="54" t="s">
        <v>184</v>
      </c>
      <c r="E2" s="52" t="s">
        <v>212</v>
      </c>
      <c r="F2" s="53" t="s">
        <v>155</v>
      </c>
      <c r="G2" s="52" t="s">
        <v>169</v>
      </c>
      <c r="H2" s="52">
        <v>18000</v>
      </c>
    </row>
    <row r="3" spans="1:9">
      <c r="A3" s="53" t="s">
        <v>206</v>
      </c>
      <c r="B3" s="53">
        <v>601000</v>
      </c>
      <c r="C3" s="52" t="s">
        <v>205</v>
      </c>
      <c r="D3" s="54" t="s">
        <v>184</v>
      </c>
      <c r="E3" s="52" t="s">
        <v>212</v>
      </c>
      <c r="F3" s="53" t="s">
        <v>155</v>
      </c>
      <c r="G3" s="52" t="s">
        <v>168</v>
      </c>
      <c r="H3" s="52">
        <v>18000</v>
      </c>
    </row>
    <row r="4" spans="1:9">
      <c r="A4" s="53" t="s">
        <v>206</v>
      </c>
      <c r="B4" s="53">
        <v>601000</v>
      </c>
      <c r="C4" s="52" t="s">
        <v>205</v>
      </c>
      <c r="D4" s="54" t="s">
        <v>184</v>
      </c>
      <c r="E4" s="52" t="s">
        <v>212</v>
      </c>
      <c r="F4" s="53" t="s">
        <v>155</v>
      </c>
      <c r="G4" s="52" t="s">
        <v>167</v>
      </c>
      <c r="H4" s="52">
        <v>18000</v>
      </c>
    </row>
    <row r="5" spans="1:9">
      <c r="A5" s="53" t="s">
        <v>206</v>
      </c>
      <c r="B5" s="53">
        <v>601000</v>
      </c>
      <c r="C5" s="52" t="s">
        <v>205</v>
      </c>
      <c r="D5" s="54" t="s">
        <v>184</v>
      </c>
      <c r="E5" s="52" t="s">
        <v>212</v>
      </c>
      <c r="F5" s="53" t="s">
        <v>155</v>
      </c>
      <c r="G5" s="52" t="s">
        <v>166</v>
      </c>
      <c r="H5" s="52">
        <v>18000</v>
      </c>
    </row>
    <row r="6" spans="1:9">
      <c r="A6" s="53" t="s">
        <v>206</v>
      </c>
      <c r="B6" s="53">
        <v>601000</v>
      </c>
      <c r="C6" s="52" t="s">
        <v>205</v>
      </c>
      <c r="D6" s="54" t="s">
        <v>184</v>
      </c>
      <c r="E6" s="52" t="s">
        <v>212</v>
      </c>
      <c r="F6" s="53" t="s">
        <v>155</v>
      </c>
      <c r="G6" s="52" t="s">
        <v>165</v>
      </c>
      <c r="H6" s="52">
        <v>18000</v>
      </c>
    </row>
    <row r="7" spans="1:9">
      <c r="A7" s="53" t="s">
        <v>206</v>
      </c>
      <c r="B7" s="53">
        <v>601000</v>
      </c>
      <c r="C7" s="52" t="s">
        <v>205</v>
      </c>
      <c r="D7" s="54" t="s">
        <v>184</v>
      </c>
      <c r="E7" s="52" t="s">
        <v>212</v>
      </c>
      <c r="F7" s="53" t="s">
        <v>155</v>
      </c>
      <c r="G7" s="52" t="s">
        <v>164</v>
      </c>
      <c r="H7" s="52">
        <v>18000</v>
      </c>
    </row>
    <row r="8" spans="1:9">
      <c r="A8" s="53" t="s">
        <v>206</v>
      </c>
      <c r="B8" s="53">
        <v>601000</v>
      </c>
      <c r="C8" s="52" t="s">
        <v>205</v>
      </c>
      <c r="D8" s="54" t="s">
        <v>184</v>
      </c>
      <c r="E8" s="52" t="s">
        <v>212</v>
      </c>
      <c r="F8" s="53" t="s">
        <v>155</v>
      </c>
      <c r="G8" s="52" t="s">
        <v>163</v>
      </c>
      <c r="H8" s="52">
        <v>18000</v>
      </c>
    </row>
    <row r="9" spans="1:9">
      <c r="A9" s="53" t="s">
        <v>206</v>
      </c>
      <c r="B9" s="53">
        <v>601000</v>
      </c>
      <c r="C9" s="52" t="s">
        <v>205</v>
      </c>
      <c r="D9" s="54" t="s">
        <v>184</v>
      </c>
      <c r="E9" s="52" t="s">
        <v>212</v>
      </c>
      <c r="F9" s="53" t="s">
        <v>155</v>
      </c>
      <c r="G9" s="55" t="s">
        <v>162</v>
      </c>
      <c r="H9" s="52">
        <v>18000</v>
      </c>
    </row>
    <row r="10" spans="1:9">
      <c r="A10" s="53" t="s">
        <v>206</v>
      </c>
      <c r="B10" s="53">
        <v>601000</v>
      </c>
      <c r="C10" s="52" t="s">
        <v>205</v>
      </c>
      <c r="D10" s="54" t="s">
        <v>184</v>
      </c>
      <c r="E10" s="52" t="s">
        <v>212</v>
      </c>
      <c r="F10" s="53" t="s">
        <v>155</v>
      </c>
      <c r="G10" s="52" t="s">
        <v>161</v>
      </c>
      <c r="H10" s="52">
        <v>18000</v>
      </c>
    </row>
    <row r="11" spans="1:9">
      <c r="A11" s="53" t="s">
        <v>206</v>
      </c>
      <c r="B11" s="53">
        <v>601000</v>
      </c>
      <c r="C11" s="52" t="s">
        <v>205</v>
      </c>
      <c r="D11" s="54" t="s">
        <v>184</v>
      </c>
      <c r="E11" s="52" t="s">
        <v>212</v>
      </c>
      <c r="F11" s="53" t="s">
        <v>155</v>
      </c>
      <c r="G11" s="52" t="s">
        <v>160</v>
      </c>
      <c r="H11" s="52">
        <v>18000</v>
      </c>
    </row>
    <row r="12" spans="1:9">
      <c r="A12" s="53" t="s">
        <v>206</v>
      </c>
      <c r="B12" s="53">
        <v>601000</v>
      </c>
      <c r="C12" s="52" t="s">
        <v>205</v>
      </c>
      <c r="D12" s="54" t="s">
        <v>184</v>
      </c>
      <c r="E12" s="52" t="s">
        <v>212</v>
      </c>
      <c r="F12" s="53" t="s">
        <v>155</v>
      </c>
      <c r="G12" s="52" t="s">
        <v>159</v>
      </c>
      <c r="H12" s="52">
        <v>18000</v>
      </c>
    </row>
    <row r="13" spans="1:9">
      <c r="A13" s="53" t="s">
        <v>206</v>
      </c>
      <c r="B13" s="53">
        <v>601000</v>
      </c>
      <c r="C13" s="52" t="s">
        <v>205</v>
      </c>
      <c r="D13" s="54" t="s">
        <v>184</v>
      </c>
      <c r="E13" s="52" t="s">
        <v>212</v>
      </c>
      <c r="F13" s="53" t="s">
        <v>155</v>
      </c>
      <c r="G13" s="52" t="s">
        <v>154</v>
      </c>
      <c r="H13" s="52">
        <v>18000</v>
      </c>
    </row>
    <row r="14" spans="1:9">
      <c r="A14" s="53" t="s">
        <v>206</v>
      </c>
      <c r="B14" s="53">
        <v>601000</v>
      </c>
      <c r="C14" s="52" t="s">
        <v>205</v>
      </c>
      <c r="D14" s="54" t="s">
        <v>184</v>
      </c>
      <c r="E14" s="52" t="s">
        <v>211</v>
      </c>
      <c r="F14" s="53" t="s">
        <v>155</v>
      </c>
      <c r="G14" s="52" t="s">
        <v>169</v>
      </c>
      <c r="H14" s="52">
        <v>14000</v>
      </c>
    </row>
    <row r="15" spans="1:9">
      <c r="A15" s="53" t="s">
        <v>206</v>
      </c>
      <c r="B15" s="53">
        <v>601000</v>
      </c>
      <c r="C15" s="52" t="s">
        <v>205</v>
      </c>
      <c r="D15" s="54" t="s">
        <v>184</v>
      </c>
      <c r="E15" s="52" t="s">
        <v>211</v>
      </c>
      <c r="F15" s="53" t="s">
        <v>155</v>
      </c>
      <c r="G15" s="52" t="s">
        <v>168</v>
      </c>
      <c r="H15" s="52">
        <v>14000</v>
      </c>
    </row>
    <row r="16" spans="1:9">
      <c r="A16" s="53" t="s">
        <v>206</v>
      </c>
      <c r="B16" s="53">
        <v>601000</v>
      </c>
      <c r="C16" s="52" t="s">
        <v>205</v>
      </c>
      <c r="D16" s="54" t="s">
        <v>184</v>
      </c>
      <c r="E16" s="52" t="s">
        <v>211</v>
      </c>
      <c r="F16" s="53" t="s">
        <v>155</v>
      </c>
      <c r="G16" s="52" t="s">
        <v>167</v>
      </c>
      <c r="H16" s="52">
        <v>14000</v>
      </c>
    </row>
    <row r="17" spans="1:8">
      <c r="A17" s="53" t="s">
        <v>206</v>
      </c>
      <c r="B17" s="53">
        <v>601000</v>
      </c>
      <c r="C17" s="52" t="s">
        <v>205</v>
      </c>
      <c r="D17" s="54" t="s">
        <v>184</v>
      </c>
      <c r="E17" s="52" t="s">
        <v>211</v>
      </c>
      <c r="F17" s="53" t="s">
        <v>155</v>
      </c>
      <c r="G17" s="52" t="s">
        <v>166</v>
      </c>
      <c r="H17" s="52">
        <v>14000</v>
      </c>
    </row>
    <row r="18" spans="1:8">
      <c r="A18" s="53" t="s">
        <v>206</v>
      </c>
      <c r="B18" s="53">
        <v>601000</v>
      </c>
      <c r="C18" s="52" t="s">
        <v>205</v>
      </c>
      <c r="D18" s="54" t="s">
        <v>184</v>
      </c>
      <c r="E18" s="52" t="s">
        <v>211</v>
      </c>
      <c r="F18" s="53" t="s">
        <v>155</v>
      </c>
      <c r="G18" s="52" t="s">
        <v>165</v>
      </c>
      <c r="H18" s="52">
        <v>14000</v>
      </c>
    </row>
    <row r="19" spans="1:8">
      <c r="A19" s="53" t="s">
        <v>206</v>
      </c>
      <c r="B19" s="53">
        <v>601000</v>
      </c>
      <c r="C19" s="52" t="s">
        <v>205</v>
      </c>
      <c r="D19" s="54" t="s">
        <v>184</v>
      </c>
      <c r="E19" s="52" t="s">
        <v>211</v>
      </c>
      <c r="F19" s="53" t="s">
        <v>155</v>
      </c>
      <c r="G19" s="52" t="s">
        <v>164</v>
      </c>
      <c r="H19" s="52">
        <v>14000</v>
      </c>
    </row>
    <row r="20" spans="1:8">
      <c r="A20" s="53" t="s">
        <v>206</v>
      </c>
      <c r="B20" s="53">
        <v>601000</v>
      </c>
      <c r="C20" s="52" t="s">
        <v>205</v>
      </c>
      <c r="D20" s="54" t="s">
        <v>184</v>
      </c>
      <c r="E20" s="52" t="s">
        <v>211</v>
      </c>
      <c r="F20" s="53" t="s">
        <v>155</v>
      </c>
      <c r="G20" s="52" t="s">
        <v>163</v>
      </c>
      <c r="H20" s="52">
        <v>14000</v>
      </c>
    </row>
    <row r="21" spans="1:8">
      <c r="A21" s="53" t="s">
        <v>206</v>
      </c>
      <c r="B21" s="53">
        <v>601000</v>
      </c>
      <c r="C21" s="52" t="s">
        <v>205</v>
      </c>
      <c r="D21" s="54" t="s">
        <v>184</v>
      </c>
      <c r="E21" s="52" t="s">
        <v>211</v>
      </c>
      <c r="F21" s="53" t="s">
        <v>155</v>
      </c>
      <c r="G21" s="55" t="s">
        <v>162</v>
      </c>
      <c r="H21" s="52">
        <v>14000</v>
      </c>
    </row>
    <row r="22" spans="1:8">
      <c r="A22" s="53" t="s">
        <v>206</v>
      </c>
      <c r="B22" s="53">
        <v>601000</v>
      </c>
      <c r="C22" s="52" t="s">
        <v>205</v>
      </c>
      <c r="D22" s="54" t="s">
        <v>184</v>
      </c>
      <c r="E22" s="52" t="s">
        <v>211</v>
      </c>
      <c r="F22" s="53" t="s">
        <v>155</v>
      </c>
      <c r="G22" s="52" t="s">
        <v>161</v>
      </c>
      <c r="H22" s="52">
        <v>14000</v>
      </c>
    </row>
    <row r="23" spans="1:8">
      <c r="A23" s="53" t="s">
        <v>206</v>
      </c>
      <c r="B23" s="53">
        <v>601000</v>
      </c>
      <c r="C23" s="52" t="s">
        <v>205</v>
      </c>
      <c r="D23" s="54" t="s">
        <v>184</v>
      </c>
      <c r="E23" s="52" t="s">
        <v>211</v>
      </c>
      <c r="F23" s="53" t="s">
        <v>155</v>
      </c>
      <c r="G23" s="52" t="s">
        <v>160</v>
      </c>
      <c r="H23" s="52">
        <v>14000</v>
      </c>
    </row>
    <row r="24" spans="1:8">
      <c r="A24" s="53" t="s">
        <v>206</v>
      </c>
      <c r="B24" s="53">
        <v>601000</v>
      </c>
      <c r="C24" s="52" t="s">
        <v>205</v>
      </c>
      <c r="D24" s="54" t="s">
        <v>184</v>
      </c>
      <c r="E24" s="52" t="s">
        <v>211</v>
      </c>
      <c r="F24" s="53" t="s">
        <v>155</v>
      </c>
      <c r="G24" s="52" t="s">
        <v>159</v>
      </c>
      <c r="H24" s="52">
        <v>14000</v>
      </c>
    </row>
    <row r="25" spans="1:8">
      <c r="A25" s="53" t="s">
        <v>206</v>
      </c>
      <c r="B25" s="53">
        <v>601000</v>
      </c>
      <c r="C25" s="52" t="s">
        <v>205</v>
      </c>
      <c r="D25" s="54" t="s">
        <v>184</v>
      </c>
      <c r="E25" s="52" t="s">
        <v>211</v>
      </c>
      <c r="F25" s="53" t="s">
        <v>155</v>
      </c>
      <c r="G25" s="52" t="s">
        <v>154</v>
      </c>
      <c r="H25" s="52">
        <v>14000</v>
      </c>
    </row>
    <row r="26" spans="1:8">
      <c r="A26" s="53" t="s">
        <v>206</v>
      </c>
      <c r="B26" s="53">
        <v>601000</v>
      </c>
      <c r="C26" s="52" t="s">
        <v>205</v>
      </c>
      <c r="D26" s="54" t="s">
        <v>184</v>
      </c>
      <c r="E26" s="52" t="s">
        <v>210</v>
      </c>
      <c r="F26" s="53" t="s">
        <v>155</v>
      </c>
      <c r="G26" s="52" t="s">
        <v>169</v>
      </c>
      <c r="H26" s="52">
        <v>14000</v>
      </c>
    </row>
    <row r="27" spans="1:8">
      <c r="A27" s="53" t="s">
        <v>206</v>
      </c>
      <c r="B27" s="53">
        <v>601000</v>
      </c>
      <c r="C27" s="52" t="s">
        <v>205</v>
      </c>
      <c r="D27" s="54" t="s">
        <v>184</v>
      </c>
      <c r="E27" s="52" t="s">
        <v>210</v>
      </c>
      <c r="F27" s="53" t="s">
        <v>155</v>
      </c>
      <c r="G27" s="52" t="s">
        <v>168</v>
      </c>
      <c r="H27" s="52">
        <v>14000</v>
      </c>
    </row>
    <row r="28" spans="1:8">
      <c r="A28" s="53" t="s">
        <v>206</v>
      </c>
      <c r="B28" s="53">
        <v>601000</v>
      </c>
      <c r="C28" s="52" t="s">
        <v>205</v>
      </c>
      <c r="D28" s="54" t="s">
        <v>184</v>
      </c>
      <c r="E28" s="52" t="s">
        <v>210</v>
      </c>
      <c r="F28" s="53" t="s">
        <v>155</v>
      </c>
      <c r="G28" s="52" t="s">
        <v>167</v>
      </c>
      <c r="H28" s="52">
        <v>14000</v>
      </c>
    </row>
    <row r="29" spans="1:8">
      <c r="A29" s="53" t="s">
        <v>206</v>
      </c>
      <c r="B29" s="53">
        <v>601000</v>
      </c>
      <c r="C29" s="52" t="s">
        <v>205</v>
      </c>
      <c r="D29" s="54" t="s">
        <v>184</v>
      </c>
      <c r="E29" s="52" t="s">
        <v>210</v>
      </c>
      <c r="F29" s="53" t="s">
        <v>155</v>
      </c>
      <c r="G29" s="52" t="s">
        <v>166</v>
      </c>
      <c r="H29" s="52">
        <v>14000</v>
      </c>
    </row>
    <row r="30" spans="1:8">
      <c r="A30" s="53" t="s">
        <v>206</v>
      </c>
      <c r="B30" s="53">
        <v>601000</v>
      </c>
      <c r="C30" s="52" t="s">
        <v>205</v>
      </c>
      <c r="D30" s="54" t="s">
        <v>184</v>
      </c>
      <c r="E30" s="52" t="s">
        <v>210</v>
      </c>
      <c r="F30" s="53" t="s">
        <v>155</v>
      </c>
      <c r="G30" s="52" t="s">
        <v>165</v>
      </c>
      <c r="H30" s="52">
        <v>14000</v>
      </c>
    </row>
    <row r="31" spans="1:8">
      <c r="A31" s="53" t="s">
        <v>206</v>
      </c>
      <c r="B31" s="53">
        <v>601000</v>
      </c>
      <c r="C31" s="52" t="s">
        <v>205</v>
      </c>
      <c r="D31" s="54" t="s">
        <v>184</v>
      </c>
      <c r="E31" s="52" t="s">
        <v>210</v>
      </c>
      <c r="F31" s="53" t="s">
        <v>155</v>
      </c>
      <c r="G31" s="52" t="s">
        <v>164</v>
      </c>
      <c r="H31" s="52">
        <v>14000</v>
      </c>
    </row>
    <row r="32" spans="1:8">
      <c r="A32" s="53" t="s">
        <v>206</v>
      </c>
      <c r="B32" s="53">
        <v>601000</v>
      </c>
      <c r="C32" s="52" t="s">
        <v>205</v>
      </c>
      <c r="D32" s="54" t="s">
        <v>184</v>
      </c>
      <c r="E32" s="52" t="s">
        <v>210</v>
      </c>
      <c r="F32" s="53" t="s">
        <v>155</v>
      </c>
      <c r="G32" s="52" t="s">
        <v>163</v>
      </c>
      <c r="H32" s="52">
        <v>14000</v>
      </c>
    </row>
    <row r="33" spans="1:8">
      <c r="A33" s="53" t="s">
        <v>206</v>
      </c>
      <c r="B33" s="53">
        <v>601000</v>
      </c>
      <c r="C33" s="52" t="s">
        <v>205</v>
      </c>
      <c r="D33" s="54" t="s">
        <v>184</v>
      </c>
      <c r="E33" s="52" t="s">
        <v>210</v>
      </c>
      <c r="F33" s="53" t="s">
        <v>155</v>
      </c>
      <c r="G33" s="55" t="s">
        <v>162</v>
      </c>
      <c r="H33" s="52">
        <v>14000</v>
      </c>
    </row>
    <row r="34" spans="1:8">
      <c r="A34" s="53" t="s">
        <v>206</v>
      </c>
      <c r="B34" s="53">
        <v>601000</v>
      </c>
      <c r="C34" s="52" t="s">
        <v>205</v>
      </c>
      <c r="D34" s="54" t="s">
        <v>184</v>
      </c>
      <c r="E34" s="52" t="s">
        <v>210</v>
      </c>
      <c r="F34" s="53" t="s">
        <v>155</v>
      </c>
      <c r="G34" s="52" t="s">
        <v>161</v>
      </c>
      <c r="H34" s="52">
        <v>14000</v>
      </c>
    </row>
    <row r="35" spans="1:8">
      <c r="A35" s="53" t="s">
        <v>206</v>
      </c>
      <c r="B35" s="53">
        <v>601000</v>
      </c>
      <c r="C35" s="52" t="s">
        <v>205</v>
      </c>
      <c r="D35" s="54" t="s">
        <v>184</v>
      </c>
      <c r="E35" s="52" t="s">
        <v>210</v>
      </c>
      <c r="F35" s="53" t="s">
        <v>155</v>
      </c>
      <c r="G35" s="52" t="s">
        <v>160</v>
      </c>
      <c r="H35" s="52">
        <v>14000</v>
      </c>
    </row>
    <row r="36" spans="1:8">
      <c r="A36" s="53" t="s">
        <v>206</v>
      </c>
      <c r="B36" s="53">
        <v>601000</v>
      </c>
      <c r="C36" s="52" t="s">
        <v>205</v>
      </c>
      <c r="D36" s="54" t="s">
        <v>184</v>
      </c>
      <c r="E36" s="52" t="s">
        <v>210</v>
      </c>
      <c r="F36" s="53" t="s">
        <v>155</v>
      </c>
      <c r="G36" s="52" t="s">
        <v>159</v>
      </c>
      <c r="H36" s="52">
        <v>14000</v>
      </c>
    </row>
    <row r="37" spans="1:8">
      <c r="A37" s="53" t="s">
        <v>206</v>
      </c>
      <c r="B37" s="53">
        <v>601000</v>
      </c>
      <c r="C37" s="52" t="s">
        <v>205</v>
      </c>
      <c r="D37" s="54" t="s">
        <v>184</v>
      </c>
      <c r="E37" s="52" t="s">
        <v>210</v>
      </c>
      <c r="F37" s="53" t="s">
        <v>155</v>
      </c>
      <c r="G37" s="52" t="s">
        <v>154</v>
      </c>
      <c r="H37" s="52">
        <v>14000</v>
      </c>
    </row>
    <row r="38" spans="1:8">
      <c r="A38" s="53" t="s">
        <v>206</v>
      </c>
      <c r="B38" s="53">
        <v>601000</v>
      </c>
      <c r="C38" s="52" t="s">
        <v>205</v>
      </c>
      <c r="D38" s="53" t="s">
        <v>201</v>
      </c>
      <c r="E38" s="52" t="s">
        <v>209</v>
      </c>
      <c r="F38" s="53" t="s">
        <v>155</v>
      </c>
      <c r="G38" s="52" t="s">
        <v>169</v>
      </c>
      <c r="H38" s="52">
        <v>17000</v>
      </c>
    </row>
    <row r="39" spans="1:8">
      <c r="A39" s="53" t="s">
        <v>206</v>
      </c>
      <c r="B39" s="53">
        <v>601000</v>
      </c>
      <c r="C39" s="52" t="s">
        <v>205</v>
      </c>
      <c r="D39" s="53" t="s">
        <v>201</v>
      </c>
      <c r="E39" s="52" t="s">
        <v>209</v>
      </c>
      <c r="F39" s="53" t="s">
        <v>155</v>
      </c>
      <c r="G39" s="52" t="s">
        <v>168</v>
      </c>
      <c r="H39" s="52">
        <v>17000</v>
      </c>
    </row>
    <row r="40" spans="1:8">
      <c r="A40" s="53" t="s">
        <v>206</v>
      </c>
      <c r="B40" s="53">
        <v>601000</v>
      </c>
      <c r="C40" s="52" t="s">
        <v>205</v>
      </c>
      <c r="D40" s="53" t="s">
        <v>201</v>
      </c>
      <c r="E40" s="52" t="s">
        <v>209</v>
      </c>
      <c r="F40" s="53" t="s">
        <v>155</v>
      </c>
      <c r="G40" s="52" t="s">
        <v>167</v>
      </c>
      <c r="H40" s="52">
        <v>17000</v>
      </c>
    </row>
    <row r="41" spans="1:8">
      <c r="A41" s="53" t="s">
        <v>206</v>
      </c>
      <c r="B41" s="53">
        <v>601000</v>
      </c>
      <c r="C41" s="52" t="s">
        <v>205</v>
      </c>
      <c r="D41" s="53" t="s">
        <v>201</v>
      </c>
      <c r="E41" s="52" t="s">
        <v>209</v>
      </c>
      <c r="F41" s="53" t="s">
        <v>155</v>
      </c>
      <c r="G41" s="52" t="s">
        <v>166</v>
      </c>
      <c r="H41" s="52">
        <v>17000</v>
      </c>
    </row>
    <row r="42" spans="1:8">
      <c r="A42" s="53" t="s">
        <v>206</v>
      </c>
      <c r="B42" s="53">
        <v>601000</v>
      </c>
      <c r="C42" s="52" t="s">
        <v>205</v>
      </c>
      <c r="D42" s="53" t="s">
        <v>201</v>
      </c>
      <c r="E42" s="52" t="s">
        <v>209</v>
      </c>
      <c r="F42" s="53" t="s">
        <v>155</v>
      </c>
      <c r="G42" s="52" t="s">
        <v>165</v>
      </c>
      <c r="H42" s="52">
        <v>17000</v>
      </c>
    </row>
    <row r="43" spans="1:8">
      <c r="A43" s="53" t="s">
        <v>206</v>
      </c>
      <c r="B43" s="53">
        <v>601000</v>
      </c>
      <c r="C43" s="52" t="s">
        <v>205</v>
      </c>
      <c r="D43" s="53" t="s">
        <v>201</v>
      </c>
      <c r="E43" s="52" t="s">
        <v>209</v>
      </c>
      <c r="F43" s="53" t="s">
        <v>155</v>
      </c>
      <c r="G43" s="52" t="s">
        <v>164</v>
      </c>
      <c r="H43" s="52">
        <v>17000</v>
      </c>
    </row>
    <row r="44" spans="1:8">
      <c r="A44" s="53" t="s">
        <v>206</v>
      </c>
      <c r="B44" s="53">
        <v>601000</v>
      </c>
      <c r="C44" s="52" t="s">
        <v>205</v>
      </c>
      <c r="D44" s="53" t="s">
        <v>201</v>
      </c>
      <c r="E44" s="52" t="s">
        <v>209</v>
      </c>
      <c r="F44" s="53" t="s">
        <v>155</v>
      </c>
      <c r="G44" s="52" t="s">
        <v>163</v>
      </c>
      <c r="H44" s="52">
        <v>17000</v>
      </c>
    </row>
    <row r="45" spans="1:8">
      <c r="A45" s="53" t="s">
        <v>206</v>
      </c>
      <c r="B45" s="53">
        <v>601000</v>
      </c>
      <c r="C45" s="52" t="s">
        <v>205</v>
      </c>
      <c r="D45" s="53" t="s">
        <v>201</v>
      </c>
      <c r="E45" s="52" t="s">
        <v>209</v>
      </c>
      <c r="F45" s="53" t="s">
        <v>155</v>
      </c>
      <c r="G45" s="55" t="s">
        <v>162</v>
      </c>
      <c r="H45" s="52">
        <v>17000</v>
      </c>
    </row>
    <row r="46" spans="1:8">
      <c r="A46" s="53" t="s">
        <v>206</v>
      </c>
      <c r="B46" s="53">
        <v>601000</v>
      </c>
      <c r="C46" s="52" t="s">
        <v>205</v>
      </c>
      <c r="D46" s="53" t="s">
        <v>201</v>
      </c>
      <c r="E46" s="52" t="s">
        <v>209</v>
      </c>
      <c r="F46" s="53" t="s">
        <v>155</v>
      </c>
      <c r="G46" s="52" t="s">
        <v>161</v>
      </c>
      <c r="H46" s="52">
        <v>17000</v>
      </c>
    </row>
    <row r="47" spans="1:8">
      <c r="A47" s="53" t="s">
        <v>206</v>
      </c>
      <c r="B47" s="53">
        <v>601000</v>
      </c>
      <c r="C47" s="52" t="s">
        <v>205</v>
      </c>
      <c r="D47" s="53" t="s">
        <v>201</v>
      </c>
      <c r="E47" s="52" t="s">
        <v>209</v>
      </c>
      <c r="F47" s="53" t="s">
        <v>155</v>
      </c>
      <c r="G47" s="52" t="s">
        <v>160</v>
      </c>
      <c r="H47" s="52">
        <v>17000</v>
      </c>
    </row>
    <row r="48" spans="1:8">
      <c r="A48" s="53" t="s">
        <v>206</v>
      </c>
      <c r="B48" s="53">
        <v>601000</v>
      </c>
      <c r="C48" s="52" t="s">
        <v>205</v>
      </c>
      <c r="D48" s="53" t="s">
        <v>201</v>
      </c>
      <c r="E48" s="52" t="s">
        <v>209</v>
      </c>
      <c r="F48" s="53" t="s">
        <v>155</v>
      </c>
      <c r="G48" s="52" t="s">
        <v>159</v>
      </c>
      <c r="H48" s="52">
        <v>17000</v>
      </c>
    </row>
    <row r="49" spans="1:8">
      <c r="A49" s="53" t="s">
        <v>206</v>
      </c>
      <c r="B49" s="53">
        <v>601000</v>
      </c>
      <c r="C49" s="52" t="s">
        <v>205</v>
      </c>
      <c r="D49" s="53" t="s">
        <v>201</v>
      </c>
      <c r="E49" s="52" t="s">
        <v>209</v>
      </c>
      <c r="F49" s="53" t="s">
        <v>155</v>
      </c>
      <c r="G49" s="52" t="s">
        <v>154</v>
      </c>
      <c r="H49" s="52">
        <v>17000</v>
      </c>
    </row>
    <row r="50" spans="1:8">
      <c r="A50" s="53" t="s">
        <v>206</v>
      </c>
      <c r="B50" s="53">
        <v>601000</v>
      </c>
      <c r="C50" s="52" t="s">
        <v>205</v>
      </c>
      <c r="D50" s="53" t="s">
        <v>201</v>
      </c>
      <c r="E50" s="52" t="s">
        <v>208</v>
      </c>
      <c r="F50" s="53" t="s">
        <v>155</v>
      </c>
      <c r="G50" s="52" t="s">
        <v>169</v>
      </c>
      <c r="H50" s="52">
        <v>9000</v>
      </c>
    </row>
    <row r="51" spans="1:8">
      <c r="A51" s="53" t="s">
        <v>206</v>
      </c>
      <c r="B51" s="53">
        <v>601000</v>
      </c>
      <c r="C51" s="52" t="s">
        <v>205</v>
      </c>
      <c r="D51" s="53" t="s">
        <v>201</v>
      </c>
      <c r="E51" s="52" t="s">
        <v>208</v>
      </c>
      <c r="F51" s="53" t="s">
        <v>155</v>
      </c>
      <c r="G51" s="52" t="s">
        <v>168</v>
      </c>
      <c r="H51" s="52">
        <v>9000</v>
      </c>
    </row>
    <row r="52" spans="1:8">
      <c r="A52" s="53" t="s">
        <v>206</v>
      </c>
      <c r="B52" s="53">
        <v>601000</v>
      </c>
      <c r="C52" s="52" t="s">
        <v>205</v>
      </c>
      <c r="D52" s="53" t="s">
        <v>201</v>
      </c>
      <c r="E52" s="52" t="s">
        <v>208</v>
      </c>
      <c r="F52" s="53" t="s">
        <v>155</v>
      </c>
      <c r="G52" s="52" t="s">
        <v>167</v>
      </c>
      <c r="H52" s="52">
        <v>9000</v>
      </c>
    </row>
    <row r="53" spans="1:8">
      <c r="A53" s="53" t="s">
        <v>206</v>
      </c>
      <c r="B53" s="53">
        <v>601000</v>
      </c>
      <c r="C53" s="52" t="s">
        <v>205</v>
      </c>
      <c r="D53" s="53" t="s">
        <v>201</v>
      </c>
      <c r="E53" s="52" t="s">
        <v>208</v>
      </c>
      <c r="F53" s="53" t="s">
        <v>155</v>
      </c>
      <c r="G53" s="52" t="s">
        <v>166</v>
      </c>
      <c r="H53" s="52">
        <v>9000</v>
      </c>
    </row>
    <row r="54" spans="1:8">
      <c r="A54" s="53" t="s">
        <v>206</v>
      </c>
      <c r="B54" s="53">
        <v>601000</v>
      </c>
      <c r="C54" s="52" t="s">
        <v>205</v>
      </c>
      <c r="D54" s="53" t="s">
        <v>201</v>
      </c>
      <c r="E54" s="52" t="s">
        <v>208</v>
      </c>
      <c r="F54" s="53" t="s">
        <v>155</v>
      </c>
      <c r="G54" s="52" t="s">
        <v>165</v>
      </c>
      <c r="H54" s="52">
        <v>9000</v>
      </c>
    </row>
    <row r="55" spans="1:8">
      <c r="A55" s="53" t="s">
        <v>206</v>
      </c>
      <c r="B55" s="53">
        <v>601000</v>
      </c>
      <c r="C55" s="52" t="s">
        <v>205</v>
      </c>
      <c r="D55" s="53" t="s">
        <v>201</v>
      </c>
      <c r="E55" s="52" t="s">
        <v>208</v>
      </c>
      <c r="F55" s="53" t="s">
        <v>155</v>
      </c>
      <c r="G55" s="52" t="s">
        <v>164</v>
      </c>
      <c r="H55" s="52">
        <v>9000</v>
      </c>
    </row>
    <row r="56" spans="1:8">
      <c r="A56" s="53" t="s">
        <v>206</v>
      </c>
      <c r="B56" s="53">
        <v>601000</v>
      </c>
      <c r="C56" s="52" t="s">
        <v>205</v>
      </c>
      <c r="D56" s="53" t="s">
        <v>201</v>
      </c>
      <c r="E56" s="52" t="s">
        <v>208</v>
      </c>
      <c r="F56" s="53" t="s">
        <v>155</v>
      </c>
      <c r="G56" s="52" t="s">
        <v>163</v>
      </c>
      <c r="H56" s="52">
        <v>9000</v>
      </c>
    </row>
    <row r="57" spans="1:8">
      <c r="A57" s="53" t="s">
        <v>206</v>
      </c>
      <c r="B57" s="53">
        <v>601000</v>
      </c>
      <c r="C57" s="52" t="s">
        <v>205</v>
      </c>
      <c r="D57" s="53" t="s">
        <v>201</v>
      </c>
      <c r="E57" s="52" t="s">
        <v>208</v>
      </c>
      <c r="F57" s="53" t="s">
        <v>155</v>
      </c>
      <c r="G57" s="55" t="s">
        <v>162</v>
      </c>
      <c r="H57" s="52">
        <v>9000</v>
      </c>
    </row>
    <row r="58" spans="1:8">
      <c r="A58" s="53" t="s">
        <v>206</v>
      </c>
      <c r="B58" s="53">
        <v>601000</v>
      </c>
      <c r="C58" s="52" t="s">
        <v>205</v>
      </c>
      <c r="D58" s="53" t="s">
        <v>201</v>
      </c>
      <c r="E58" s="52" t="s">
        <v>208</v>
      </c>
      <c r="F58" s="53" t="s">
        <v>155</v>
      </c>
      <c r="G58" s="52" t="s">
        <v>161</v>
      </c>
      <c r="H58" s="52">
        <v>9000</v>
      </c>
    </row>
    <row r="59" spans="1:8">
      <c r="A59" s="53" t="s">
        <v>206</v>
      </c>
      <c r="B59" s="53">
        <v>601000</v>
      </c>
      <c r="C59" s="52" t="s">
        <v>205</v>
      </c>
      <c r="D59" s="53" t="s">
        <v>201</v>
      </c>
      <c r="E59" s="52" t="s">
        <v>208</v>
      </c>
      <c r="F59" s="53" t="s">
        <v>155</v>
      </c>
      <c r="G59" s="52" t="s">
        <v>160</v>
      </c>
      <c r="H59" s="52">
        <v>9000</v>
      </c>
    </row>
    <row r="60" spans="1:8">
      <c r="A60" s="53" t="s">
        <v>206</v>
      </c>
      <c r="B60" s="53">
        <v>601000</v>
      </c>
      <c r="C60" s="52" t="s">
        <v>205</v>
      </c>
      <c r="D60" s="53" t="s">
        <v>201</v>
      </c>
      <c r="E60" s="52" t="s">
        <v>208</v>
      </c>
      <c r="F60" s="53" t="s">
        <v>155</v>
      </c>
      <c r="G60" s="52" t="s">
        <v>159</v>
      </c>
      <c r="H60" s="52">
        <v>9000</v>
      </c>
    </row>
    <row r="61" spans="1:8">
      <c r="A61" s="53" t="s">
        <v>206</v>
      </c>
      <c r="B61" s="53">
        <v>601000</v>
      </c>
      <c r="C61" s="52" t="s">
        <v>205</v>
      </c>
      <c r="D61" s="53" t="s">
        <v>201</v>
      </c>
      <c r="E61" s="52" t="s">
        <v>208</v>
      </c>
      <c r="F61" s="53" t="s">
        <v>155</v>
      </c>
      <c r="G61" s="52" t="s">
        <v>154</v>
      </c>
      <c r="H61" s="52">
        <v>9000</v>
      </c>
    </row>
    <row r="62" spans="1:8">
      <c r="A62" s="53" t="s">
        <v>206</v>
      </c>
      <c r="B62" s="53">
        <v>601000</v>
      </c>
      <c r="C62" s="52" t="s">
        <v>205</v>
      </c>
      <c r="D62" s="54" t="s">
        <v>156</v>
      </c>
      <c r="E62" s="52" t="s">
        <v>207</v>
      </c>
      <c r="F62" s="53" t="s">
        <v>155</v>
      </c>
      <c r="G62" s="52" t="s">
        <v>169</v>
      </c>
      <c r="H62" s="52">
        <v>20000</v>
      </c>
    </row>
    <row r="63" spans="1:8">
      <c r="A63" s="53" t="s">
        <v>206</v>
      </c>
      <c r="B63" s="53">
        <v>601000</v>
      </c>
      <c r="C63" s="52" t="s">
        <v>205</v>
      </c>
      <c r="D63" s="54" t="s">
        <v>156</v>
      </c>
      <c r="E63" s="52" t="s">
        <v>207</v>
      </c>
      <c r="F63" s="53" t="s">
        <v>155</v>
      </c>
      <c r="G63" s="52" t="s">
        <v>168</v>
      </c>
      <c r="H63" s="52">
        <v>20000</v>
      </c>
    </row>
    <row r="64" spans="1:8">
      <c r="A64" s="53" t="s">
        <v>206</v>
      </c>
      <c r="B64" s="53">
        <v>601000</v>
      </c>
      <c r="C64" s="52" t="s">
        <v>205</v>
      </c>
      <c r="D64" s="54" t="s">
        <v>156</v>
      </c>
      <c r="E64" s="52" t="s">
        <v>207</v>
      </c>
      <c r="F64" s="53" t="s">
        <v>155</v>
      </c>
      <c r="G64" s="52" t="s">
        <v>167</v>
      </c>
      <c r="H64" s="52">
        <v>20000</v>
      </c>
    </row>
    <row r="65" spans="1:8">
      <c r="A65" s="53" t="s">
        <v>206</v>
      </c>
      <c r="B65" s="53">
        <v>601000</v>
      </c>
      <c r="C65" s="52" t="s">
        <v>205</v>
      </c>
      <c r="D65" s="54" t="s">
        <v>156</v>
      </c>
      <c r="E65" s="52" t="s">
        <v>207</v>
      </c>
      <c r="F65" s="53" t="s">
        <v>155</v>
      </c>
      <c r="G65" s="52" t="s">
        <v>166</v>
      </c>
      <c r="H65" s="52">
        <v>20000</v>
      </c>
    </row>
    <row r="66" spans="1:8">
      <c r="A66" s="53" t="s">
        <v>206</v>
      </c>
      <c r="B66" s="53">
        <v>601000</v>
      </c>
      <c r="C66" s="52" t="s">
        <v>205</v>
      </c>
      <c r="D66" s="54" t="s">
        <v>156</v>
      </c>
      <c r="E66" s="52" t="s">
        <v>207</v>
      </c>
      <c r="F66" s="53" t="s">
        <v>155</v>
      </c>
      <c r="G66" s="52" t="s">
        <v>165</v>
      </c>
      <c r="H66" s="52">
        <v>20000</v>
      </c>
    </row>
    <row r="67" spans="1:8">
      <c r="A67" s="53" t="s">
        <v>206</v>
      </c>
      <c r="B67" s="53">
        <v>601000</v>
      </c>
      <c r="C67" s="52" t="s">
        <v>205</v>
      </c>
      <c r="D67" s="54" t="s">
        <v>156</v>
      </c>
      <c r="E67" s="52" t="s">
        <v>207</v>
      </c>
      <c r="F67" s="53" t="s">
        <v>155</v>
      </c>
      <c r="G67" s="52" t="s">
        <v>164</v>
      </c>
      <c r="H67" s="52">
        <v>20000</v>
      </c>
    </row>
    <row r="68" spans="1:8">
      <c r="A68" s="53" t="s">
        <v>206</v>
      </c>
      <c r="B68" s="53">
        <v>601000</v>
      </c>
      <c r="C68" s="52" t="s">
        <v>205</v>
      </c>
      <c r="D68" s="54" t="s">
        <v>156</v>
      </c>
      <c r="E68" s="52" t="s">
        <v>207</v>
      </c>
      <c r="F68" s="53" t="s">
        <v>155</v>
      </c>
      <c r="G68" s="52" t="s">
        <v>163</v>
      </c>
      <c r="H68" s="52">
        <v>20000</v>
      </c>
    </row>
    <row r="69" spans="1:8">
      <c r="A69" s="53" t="s">
        <v>206</v>
      </c>
      <c r="B69" s="53">
        <v>601000</v>
      </c>
      <c r="C69" s="52" t="s">
        <v>205</v>
      </c>
      <c r="D69" s="54" t="s">
        <v>156</v>
      </c>
      <c r="E69" s="52" t="s">
        <v>207</v>
      </c>
      <c r="F69" s="53" t="s">
        <v>155</v>
      </c>
      <c r="G69" s="55" t="s">
        <v>162</v>
      </c>
      <c r="H69" s="52">
        <v>20000</v>
      </c>
    </row>
    <row r="70" spans="1:8">
      <c r="A70" s="53" t="s">
        <v>206</v>
      </c>
      <c r="B70" s="53">
        <v>601000</v>
      </c>
      <c r="C70" s="52" t="s">
        <v>205</v>
      </c>
      <c r="D70" s="54" t="s">
        <v>156</v>
      </c>
      <c r="E70" s="52" t="s">
        <v>207</v>
      </c>
      <c r="F70" s="53" t="s">
        <v>155</v>
      </c>
      <c r="G70" s="52" t="s">
        <v>161</v>
      </c>
      <c r="H70" s="52">
        <v>20000</v>
      </c>
    </row>
    <row r="71" spans="1:8">
      <c r="A71" s="53" t="s">
        <v>206</v>
      </c>
      <c r="B71" s="53">
        <v>601000</v>
      </c>
      <c r="C71" s="52" t="s">
        <v>205</v>
      </c>
      <c r="D71" s="54" t="s">
        <v>156</v>
      </c>
      <c r="E71" s="52" t="s">
        <v>207</v>
      </c>
      <c r="F71" s="53" t="s">
        <v>155</v>
      </c>
      <c r="G71" s="52" t="s">
        <v>160</v>
      </c>
      <c r="H71" s="52">
        <v>20000</v>
      </c>
    </row>
    <row r="72" spans="1:8">
      <c r="A72" s="53" t="s">
        <v>206</v>
      </c>
      <c r="B72" s="53">
        <v>601000</v>
      </c>
      <c r="C72" s="52" t="s">
        <v>205</v>
      </c>
      <c r="D72" s="54" t="s">
        <v>156</v>
      </c>
      <c r="E72" s="52" t="s">
        <v>207</v>
      </c>
      <c r="F72" s="53" t="s">
        <v>155</v>
      </c>
      <c r="G72" s="52" t="s">
        <v>159</v>
      </c>
      <c r="H72" s="52">
        <v>20000</v>
      </c>
    </row>
    <row r="73" spans="1:8">
      <c r="A73" s="53" t="s">
        <v>206</v>
      </c>
      <c r="B73" s="53">
        <v>601000</v>
      </c>
      <c r="C73" s="52" t="s">
        <v>205</v>
      </c>
      <c r="D73" s="54" t="s">
        <v>156</v>
      </c>
      <c r="E73" s="52" t="s">
        <v>207</v>
      </c>
      <c r="F73" s="53" t="s">
        <v>155</v>
      </c>
      <c r="G73" s="52" t="s">
        <v>154</v>
      </c>
      <c r="H73" s="52">
        <v>20000</v>
      </c>
    </row>
    <row r="74" spans="1:8">
      <c r="A74" s="53" t="s">
        <v>206</v>
      </c>
      <c r="B74" s="53">
        <v>601000</v>
      </c>
      <c r="C74" s="52" t="s">
        <v>205</v>
      </c>
      <c r="D74" s="54" t="s">
        <v>156</v>
      </c>
      <c r="E74" s="52" t="s">
        <v>204</v>
      </c>
      <c r="F74" s="53" t="s">
        <v>155</v>
      </c>
      <c r="G74" s="52" t="s">
        <v>169</v>
      </c>
      <c r="H74" s="52">
        <v>25000</v>
      </c>
    </row>
    <row r="75" spans="1:8">
      <c r="A75" s="53" t="s">
        <v>206</v>
      </c>
      <c r="B75" s="53">
        <v>601000</v>
      </c>
      <c r="C75" s="52" t="s">
        <v>205</v>
      </c>
      <c r="D75" s="54" t="s">
        <v>156</v>
      </c>
      <c r="E75" s="52" t="s">
        <v>204</v>
      </c>
      <c r="F75" s="53" t="s">
        <v>155</v>
      </c>
      <c r="G75" s="52" t="s">
        <v>168</v>
      </c>
      <c r="H75" s="52">
        <v>25000</v>
      </c>
    </row>
    <row r="76" spans="1:8">
      <c r="A76" s="53" t="s">
        <v>206</v>
      </c>
      <c r="B76" s="53">
        <v>601000</v>
      </c>
      <c r="C76" s="52" t="s">
        <v>205</v>
      </c>
      <c r="D76" s="54" t="s">
        <v>156</v>
      </c>
      <c r="E76" s="52" t="s">
        <v>204</v>
      </c>
      <c r="F76" s="53" t="s">
        <v>155</v>
      </c>
      <c r="G76" s="52" t="s">
        <v>167</v>
      </c>
      <c r="H76" s="52">
        <v>25000</v>
      </c>
    </row>
    <row r="77" spans="1:8">
      <c r="A77" s="53" t="s">
        <v>206</v>
      </c>
      <c r="B77" s="53">
        <v>601000</v>
      </c>
      <c r="C77" s="52" t="s">
        <v>205</v>
      </c>
      <c r="D77" s="54" t="s">
        <v>156</v>
      </c>
      <c r="E77" s="52" t="s">
        <v>204</v>
      </c>
      <c r="F77" s="53" t="s">
        <v>155</v>
      </c>
      <c r="G77" s="52" t="s">
        <v>166</v>
      </c>
      <c r="H77" s="52">
        <v>25000</v>
      </c>
    </row>
    <row r="78" spans="1:8">
      <c r="A78" s="53" t="s">
        <v>206</v>
      </c>
      <c r="B78" s="53">
        <v>601000</v>
      </c>
      <c r="C78" s="52" t="s">
        <v>205</v>
      </c>
      <c r="D78" s="54" t="s">
        <v>156</v>
      </c>
      <c r="E78" s="52" t="s">
        <v>204</v>
      </c>
      <c r="F78" s="53" t="s">
        <v>155</v>
      </c>
      <c r="G78" s="52" t="s">
        <v>165</v>
      </c>
      <c r="H78" s="52">
        <v>25000</v>
      </c>
    </row>
    <row r="79" spans="1:8">
      <c r="A79" s="53" t="s">
        <v>206</v>
      </c>
      <c r="B79" s="53">
        <v>601000</v>
      </c>
      <c r="C79" s="52" t="s">
        <v>205</v>
      </c>
      <c r="D79" s="54" t="s">
        <v>156</v>
      </c>
      <c r="E79" s="52" t="s">
        <v>204</v>
      </c>
      <c r="F79" s="53" t="s">
        <v>155</v>
      </c>
      <c r="G79" s="52" t="s">
        <v>164</v>
      </c>
      <c r="H79" s="52">
        <v>25000</v>
      </c>
    </row>
    <row r="80" spans="1:8">
      <c r="A80" s="53" t="s">
        <v>206</v>
      </c>
      <c r="B80" s="53">
        <v>601000</v>
      </c>
      <c r="C80" s="52" t="s">
        <v>205</v>
      </c>
      <c r="D80" s="54" t="s">
        <v>156</v>
      </c>
      <c r="E80" s="52" t="s">
        <v>204</v>
      </c>
      <c r="F80" s="53" t="s">
        <v>155</v>
      </c>
      <c r="G80" s="52" t="s">
        <v>163</v>
      </c>
      <c r="H80" s="52">
        <v>25000</v>
      </c>
    </row>
    <row r="81" spans="1:10">
      <c r="A81" s="53" t="s">
        <v>206</v>
      </c>
      <c r="B81" s="53">
        <v>601000</v>
      </c>
      <c r="C81" s="52" t="s">
        <v>205</v>
      </c>
      <c r="D81" s="54" t="s">
        <v>156</v>
      </c>
      <c r="E81" s="52" t="s">
        <v>204</v>
      </c>
      <c r="F81" s="53" t="s">
        <v>155</v>
      </c>
      <c r="G81" s="55" t="s">
        <v>162</v>
      </c>
      <c r="H81" s="52">
        <v>25000</v>
      </c>
    </row>
    <row r="82" spans="1:10">
      <c r="A82" s="53" t="s">
        <v>206</v>
      </c>
      <c r="B82" s="53">
        <v>601000</v>
      </c>
      <c r="C82" s="52" t="s">
        <v>205</v>
      </c>
      <c r="D82" s="54" t="s">
        <v>156</v>
      </c>
      <c r="E82" s="52" t="s">
        <v>204</v>
      </c>
      <c r="F82" s="53" t="s">
        <v>155</v>
      </c>
      <c r="G82" s="52" t="s">
        <v>161</v>
      </c>
      <c r="H82" s="52">
        <v>25000</v>
      </c>
    </row>
    <row r="83" spans="1:10">
      <c r="A83" s="53" t="s">
        <v>206</v>
      </c>
      <c r="B83" s="53">
        <v>601000</v>
      </c>
      <c r="C83" s="52" t="s">
        <v>205</v>
      </c>
      <c r="D83" s="54" t="s">
        <v>156</v>
      </c>
      <c r="E83" s="52" t="s">
        <v>204</v>
      </c>
      <c r="F83" s="53" t="s">
        <v>155</v>
      </c>
      <c r="G83" s="52" t="s">
        <v>160</v>
      </c>
      <c r="H83" s="52">
        <v>25000</v>
      </c>
    </row>
    <row r="84" spans="1:10">
      <c r="A84" s="53" t="s">
        <v>206</v>
      </c>
      <c r="B84" s="53">
        <v>601000</v>
      </c>
      <c r="C84" s="52" t="s">
        <v>205</v>
      </c>
      <c r="D84" s="54" t="s">
        <v>156</v>
      </c>
      <c r="E84" s="52" t="s">
        <v>204</v>
      </c>
      <c r="F84" s="53" t="s">
        <v>155</v>
      </c>
      <c r="G84" s="52" t="s">
        <v>159</v>
      </c>
      <c r="H84" s="52">
        <v>25000</v>
      </c>
    </row>
    <row r="85" spans="1:10">
      <c r="A85" s="53" t="s">
        <v>206</v>
      </c>
      <c r="B85" s="53">
        <v>601000</v>
      </c>
      <c r="C85" s="52" t="s">
        <v>205</v>
      </c>
      <c r="D85" s="54" t="s">
        <v>156</v>
      </c>
      <c r="E85" s="52" t="s">
        <v>204</v>
      </c>
      <c r="F85" s="53" t="s">
        <v>155</v>
      </c>
      <c r="G85" s="52" t="s">
        <v>154</v>
      </c>
      <c r="H85" s="52">
        <v>25000</v>
      </c>
    </row>
    <row r="86" spans="1:10">
      <c r="A86" s="53" t="s">
        <v>203</v>
      </c>
      <c r="B86" s="54">
        <v>602100</v>
      </c>
      <c r="C86" s="52" t="s">
        <v>202</v>
      </c>
      <c r="D86" s="54" t="s">
        <v>156</v>
      </c>
      <c r="F86" s="53" t="s">
        <v>155</v>
      </c>
      <c r="G86" s="52" t="s">
        <v>169</v>
      </c>
      <c r="H86" s="57">
        <v>3443</v>
      </c>
      <c r="I86" s="57"/>
      <c r="J86" s="57"/>
    </row>
    <row r="87" spans="1:10">
      <c r="A87" s="53" t="s">
        <v>203</v>
      </c>
      <c r="B87" s="54">
        <v>602100</v>
      </c>
      <c r="C87" s="52" t="s">
        <v>202</v>
      </c>
      <c r="D87" s="54" t="s">
        <v>156</v>
      </c>
      <c r="F87" s="53" t="s">
        <v>155</v>
      </c>
      <c r="G87" s="52" t="s">
        <v>168</v>
      </c>
      <c r="H87" s="57">
        <v>3443</v>
      </c>
      <c r="I87" s="57"/>
      <c r="J87" s="57"/>
    </row>
    <row r="88" spans="1:10">
      <c r="A88" s="53" t="s">
        <v>203</v>
      </c>
      <c r="B88" s="54">
        <v>602100</v>
      </c>
      <c r="C88" s="52" t="s">
        <v>202</v>
      </c>
      <c r="D88" s="54" t="s">
        <v>156</v>
      </c>
      <c r="F88" s="53" t="s">
        <v>155</v>
      </c>
      <c r="G88" s="52" t="s">
        <v>167</v>
      </c>
      <c r="H88" s="57">
        <v>3443</v>
      </c>
      <c r="I88" s="57"/>
      <c r="J88" s="57"/>
    </row>
    <row r="89" spans="1:10">
      <c r="A89" s="53" t="s">
        <v>203</v>
      </c>
      <c r="B89" s="54">
        <v>602100</v>
      </c>
      <c r="C89" s="52" t="s">
        <v>202</v>
      </c>
      <c r="D89" s="54" t="s">
        <v>156</v>
      </c>
      <c r="F89" s="53" t="s">
        <v>155</v>
      </c>
      <c r="G89" s="52" t="s">
        <v>166</v>
      </c>
      <c r="H89" s="57">
        <v>3251</v>
      </c>
      <c r="I89" s="57"/>
      <c r="J89" s="57"/>
    </row>
    <row r="90" spans="1:10">
      <c r="A90" s="53" t="s">
        <v>203</v>
      </c>
      <c r="B90" s="54">
        <v>602100</v>
      </c>
      <c r="C90" s="52" t="s">
        <v>202</v>
      </c>
      <c r="D90" s="54" t="s">
        <v>156</v>
      </c>
      <c r="F90" s="53" t="s">
        <v>155</v>
      </c>
      <c r="G90" s="52" t="s">
        <v>165</v>
      </c>
      <c r="H90" s="57">
        <v>1339</v>
      </c>
      <c r="I90" s="57"/>
      <c r="J90" s="57"/>
    </row>
    <row r="91" spans="1:10">
      <c r="A91" s="53" t="s">
        <v>203</v>
      </c>
      <c r="B91" s="54">
        <v>602100</v>
      </c>
      <c r="C91" s="52" t="s">
        <v>202</v>
      </c>
      <c r="D91" s="54" t="s">
        <v>156</v>
      </c>
      <c r="F91" s="53" t="s">
        <v>155</v>
      </c>
      <c r="G91" s="52" t="s">
        <v>164</v>
      </c>
      <c r="H91" s="57">
        <v>0</v>
      </c>
      <c r="J91" s="57"/>
    </row>
    <row r="92" spans="1:10">
      <c r="A92" s="53" t="s">
        <v>203</v>
      </c>
      <c r="B92" s="54">
        <v>602100</v>
      </c>
      <c r="C92" s="52" t="s">
        <v>202</v>
      </c>
      <c r="D92" s="54" t="s">
        <v>156</v>
      </c>
      <c r="F92" s="53" t="s">
        <v>155</v>
      </c>
      <c r="G92" s="52" t="s">
        <v>163</v>
      </c>
      <c r="H92" s="57">
        <v>0</v>
      </c>
      <c r="J92" s="57"/>
    </row>
    <row r="93" spans="1:10">
      <c r="A93" s="53" t="s">
        <v>203</v>
      </c>
      <c r="B93" s="54">
        <v>602100</v>
      </c>
      <c r="C93" s="52" t="s">
        <v>202</v>
      </c>
      <c r="D93" s="54" t="s">
        <v>156</v>
      </c>
      <c r="F93" s="53" t="s">
        <v>155</v>
      </c>
      <c r="G93" s="55" t="s">
        <v>162</v>
      </c>
      <c r="H93" s="57">
        <v>0</v>
      </c>
      <c r="J93" s="57"/>
    </row>
    <row r="94" spans="1:10">
      <c r="A94" s="53" t="s">
        <v>203</v>
      </c>
      <c r="B94" s="54">
        <v>602100</v>
      </c>
      <c r="C94" s="52" t="s">
        <v>202</v>
      </c>
      <c r="D94" s="54" t="s">
        <v>156</v>
      </c>
      <c r="F94" s="53" t="s">
        <v>155</v>
      </c>
      <c r="G94" s="52" t="s">
        <v>161</v>
      </c>
      <c r="H94" s="57">
        <v>0</v>
      </c>
      <c r="J94" s="57"/>
    </row>
    <row r="95" spans="1:10">
      <c r="A95" s="53" t="s">
        <v>203</v>
      </c>
      <c r="B95" s="54">
        <v>602100</v>
      </c>
      <c r="C95" s="52" t="s">
        <v>202</v>
      </c>
      <c r="D95" s="54" t="s">
        <v>156</v>
      </c>
      <c r="F95" s="53" t="s">
        <v>155</v>
      </c>
      <c r="G95" s="52" t="s">
        <v>160</v>
      </c>
      <c r="H95" s="57">
        <v>0</v>
      </c>
      <c r="J95" s="57"/>
    </row>
    <row r="96" spans="1:10">
      <c r="A96" s="53" t="s">
        <v>203</v>
      </c>
      <c r="B96" s="54">
        <v>602100</v>
      </c>
      <c r="C96" s="52" t="s">
        <v>202</v>
      </c>
      <c r="D96" s="54" t="s">
        <v>156</v>
      </c>
      <c r="F96" s="53" t="s">
        <v>155</v>
      </c>
      <c r="G96" s="52" t="s">
        <v>159</v>
      </c>
      <c r="H96" s="57">
        <v>0</v>
      </c>
      <c r="J96" s="57"/>
    </row>
    <row r="97" spans="1:10">
      <c r="A97" s="53" t="s">
        <v>203</v>
      </c>
      <c r="B97" s="54">
        <v>602100</v>
      </c>
      <c r="C97" s="52" t="s">
        <v>202</v>
      </c>
      <c r="D97" s="54" t="s">
        <v>156</v>
      </c>
      <c r="F97" s="53" t="s">
        <v>155</v>
      </c>
      <c r="G97" s="52" t="s">
        <v>154</v>
      </c>
      <c r="H97" s="57">
        <v>0</v>
      </c>
      <c r="J97" s="57"/>
    </row>
    <row r="98" spans="1:10">
      <c r="A98" s="53" t="s">
        <v>203</v>
      </c>
      <c r="B98" s="54">
        <v>602100</v>
      </c>
      <c r="C98" s="52" t="s">
        <v>202</v>
      </c>
      <c r="D98" s="54" t="s">
        <v>184</v>
      </c>
      <c r="F98" s="53" t="s">
        <v>155</v>
      </c>
      <c r="G98" s="52" t="s">
        <v>169</v>
      </c>
      <c r="H98" s="57">
        <v>3519</v>
      </c>
    </row>
    <row r="99" spans="1:10">
      <c r="A99" s="53" t="s">
        <v>203</v>
      </c>
      <c r="B99" s="54">
        <v>602100</v>
      </c>
      <c r="C99" s="52" t="s">
        <v>202</v>
      </c>
      <c r="D99" s="54" t="s">
        <v>184</v>
      </c>
      <c r="F99" s="53" t="s">
        <v>155</v>
      </c>
      <c r="G99" s="52" t="s">
        <v>168</v>
      </c>
      <c r="H99" s="57">
        <v>3519</v>
      </c>
    </row>
    <row r="100" spans="1:10">
      <c r="A100" s="53" t="s">
        <v>203</v>
      </c>
      <c r="B100" s="54">
        <v>602100</v>
      </c>
      <c r="C100" s="52" t="s">
        <v>202</v>
      </c>
      <c r="D100" s="54" t="s">
        <v>184</v>
      </c>
      <c r="F100" s="53" t="s">
        <v>155</v>
      </c>
      <c r="G100" s="52" t="s">
        <v>167</v>
      </c>
      <c r="H100" s="57">
        <v>3519</v>
      </c>
    </row>
    <row r="101" spans="1:10">
      <c r="A101" s="53" t="s">
        <v>203</v>
      </c>
      <c r="B101" s="54">
        <v>602100</v>
      </c>
      <c r="C101" s="52" t="s">
        <v>202</v>
      </c>
      <c r="D101" s="54" t="s">
        <v>184</v>
      </c>
      <c r="F101" s="53" t="s">
        <v>155</v>
      </c>
      <c r="G101" s="52" t="s">
        <v>166</v>
      </c>
      <c r="H101" s="57">
        <v>3519</v>
      </c>
    </row>
    <row r="102" spans="1:10">
      <c r="A102" s="53" t="s">
        <v>203</v>
      </c>
      <c r="B102" s="54">
        <v>602100</v>
      </c>
      <c r="C102" s="52" t="s">
        <v>202</v>
      </c>
      <c r="D102" s="54" t="s">
        <v>184</v>
      </c>
      <c r="F102" s="53" t="s">
        <v>155</v>
      </c>
      <c r="G102" s="52" t="s">
        <v>165</v>
      </c>
      <c r="H102" s="57">
        <v>3519</v>
      </c>
    </row>
    <row r="103" spans="1:10">
      <c r="A103" s="53" t="s">
        <v>203</v>
      </c>
      <c r="B103" s="54">
        <v>602100</v>
      </c>
      <c r="C103" s="52" t="s">
        <v>202</v>
      </c>
      <c r="D103" s="54" t="s">
        <v>184</v>
      </c>
      <c r="F103" s="53" t="s">
        <v>155</v>
      </c>
      <c r="G103" s="52" t="s">
        <v>164</v>
      </c>
      <c r="H103" s="57">
        <v>2716</v>
      </c>
    </row>
    <row r="104" spans="1:10">
      <c r="A104" s="53" t="s">
        <v>203</v>
      </c>
      <c r="B104" s="54">
        <v>602100</v>
      </c>
      <c r="C104" s="52" t="s">
        <v>202</v>
      </c>
      <c r="D104" s="54" t="s">
        <v>184</v>
      </c>
      <c r="F104" s="53" t="s">
        <v>155</v>
      </c>
      <c r="G104" s="52" t="s">
        <v>163</v>
      </c>
      <c r="H104" s="57">
        <v>2066</v>
      </c>
    </row>
    <row r="105" spans="1:10">
      <c r="A105" s="53" t="s">
        <v>203</v>
      </c>
      <c r="B105" s="54">
        <v>602100</v>
      </c>
      <c r="C105" s="52" t="s">
        <v>202</v>
      </c>
      <c r="D105" s="54" t="s">
        <v>184</v>
      </c>
      <c r="F105" s="53" t="s">
        <v>155</v>
      </c>
      <c r="G105" s="55" t="s">
        <v>162</v>
      </c>
      <c r="H105" s="57">
        <v>0</v>
      </c>
    </row>
    <row r="106" spans="1:10">
      <c r="A106" s="53" t="s">
        <v>203</v>
      </c>
      <c r="B106" s="54">
        <v>602100</v>
      </c>
      <c r="C106" s="52" t="s">
        <v>202</v>
      </c>
      <c r="D106" s="54" t="s">
        <v>184</v>
      </c>
      <c r="F106" s="53" t="s">
        <v>155</v>
      </c>
      <c r="G106" s="52" t="s">
        <v>161</v>
      </c>
      <c r="H106" s="57">
        <v>0</v>
      </c>
    </row>
    <row r="107" spans="1:10">
      <c r="A107" s="53" t="s">
        <v>203</v>
      </c>
      <c r="B107" s="54">
        <v>602100</v>
      </c>
      <c r="C107" s="52" t="s">
        <v>202</v>
      </c>
      <c r="D107" s="54" t="s">
        <v>184</v>
      </c>
      <c r="F107" s="53" t="s">
        <v>155</v>
      </c>
      <c r="G107" s="52" t="s">
        <v>160</v>
      </c>
      <c r="H107" s="57">
        <v>0</v>
      </c>
    </row>
    <row r="108" spans="1:10">
      <c r="A108" s="53" t="s">
        <v>203</v>
      </c>
      <c r="B108" s="54">
        <v>602100</v>
      </c>
      <c r="C108" s="52" t="s">
        <v>202</v>
      </c>
      <c r="D108" s="54" t="s">
        <v>184</v>
      </c>
      <c r="F108" s="53" t="s">
        <v>155</v>
      </c>
      <c r="G108" s="52" t="s">
        <v>159</v>
      </c>
      <c r="H108" s="57">
        <v>0</v>
      </c>
    </row>
    <row r="109" spans="1:10">
      <c r="A109" s="53" t="s">
        <v>203</v>
      </c>
      <c r="B109" s="54">
        <v>602100</v>
      </c>
      <c r="C109" s="52" t="s">
        <v>202</v>
      </c>
      <c r="D109" s="54" t="s">
        <v>184</v>
      </c>
      <c r="F109" s="53" t="s">
        <v>155</v>
      </c>
      <c r="G109" s="52" t="s">
        <v>154</v>
      </c>
      <c r="H109" s="57">
        <v>0</v>
      </c>
    </row>
    <row r="110" spans="1:10">
      <c r="A110" s="53" t="s">
        <v>203</v>
      </c>
      <c r="B110" s="54">
        <v>602100</v>
      </c>
      <c r="C110" s="52" t="s">
        <v>202</v>
      </c>
      <c r="D110" s="54" t="s">
        <v>201</v>
      </c>
      <c r="F110" s="53" t="s">
        <v>155</v>
      </c>
      <c r="G110" s="52" t="s">
        <v>169</v>
      </c>
      <c r="H110" s="57">
        <v>1989</v>
      </c>
    </row>
    <row r="111" spans="1:10">
      <c r="A111" s="53" t="s">
        <v>203</v>
      </c>
      <c r="B111" s="54">
        <v>602100</v>
      </c>
      <c r="C111" s="52" t="s">
        <v>202</v>
      </c>
      <c r="D111" s="54" t="s">
        <v>201</v>
      </c>
      <c r="F111" s="53" t="s">
        <v>155</v>
      </c>
      <c r="G111" s="52" t="s">
        <v>168</v>
      </c>
      <c r="H111" s="57">
        <v>1989</v>
      </c>
    </row>
    <row r="112" spans="1:10">
      <c r="A112" s="53" t="s">
        <v>203</v>
      </c>
      <c r="B112" s="54">
        <v>602100</v>
      </c>
      <c r="C112" s="52" t="s">
        <v>202</v>
      </c>
      <c r="D112" s="54" t="s">
        <v>201</v>
      </c>
      <c r="F112" s="53" t="s">
        <v>155</v>
      </c>
      <c r="G112" s="52" t="s">
        <v>167</v>
      </c>
      <c r="H112" s="57">
        <v>1989</v>
      </c>
    </row>
    <row r="113" spans="1:10">
      <c r="A113" s="53" t="s">
        <v>203</v>
      </c>
      <c r="B113" s="54">
        <v>602100</v>
      </c>
      <c r="C113" s="52" t="s">
        <v>202</v>
      </c>
      <c r="D113" s="54" t="s">
        <v>201</v>
      </c>
      <c r="F113" s="53" t="s">
        <v>155</v>
      </c>
      <c r="G113" s="52" t="s">
        <v>166</v>
      </c>
      <c r="H113" s="57">
        <v>1989</v>
      </c>
    </row>
    <row r="114" spans="1:10">
      <c r="A114" s="53" t="s">
        <v>203</v>
      </c>
      <c r="B114" s="54">
        <v>602100</v>
      </c>
      <c r="C114" s="52" t="s">
        <v>202</v>
      </c>
      <c r="D114" s="54" t="s">
        <v>201</v>
      </c>
      <c r="F114" s="53" t="s">
        <v>155</v>
      </c>
      <c r="G114" s="52" t="s">
        <v>165</v>
      </c>
      <c r="H114" s="57">
        <v>1989</v>
      </c>
    </row>
    <row r="115" spans="1:10">
      <c r="A115" s="53" t="s">
        <v>203</v>
      </c>
      <c r="B115" s="54">
        <v>602100</v>
      </c>
      <c r="C115" s="52" t="s">
        <v>202</v>
      </c>
      <c r="D115" s="54" t="s">
        <v>201</v>
      </c>
      <c r="F115" s="53" t="s">
        <v>155</v>
      </c>
      <c r="G115" s="52" t="s">
        <v>164</v>
      </c>
      <c r="H115" s="57">
        <v>1645</v>
      </c>
    </row>
    <row r="116" spans="1:10">
      <c r="A116" s="53" t="s">
        <v>203</v>
      </c>
      <c r="B116" s="54">
        <v>602100</v>
      </c>
      <c r="C116" s="52" t="s">
        <v>202</v>
      </c>
      <c r="D116" s="54" t="s">
        <v>201</v>
      </c>
      <c r="F116" s="53" t="s">
        <v>155</v>
      </c>
      <c r="G116" s="52" t="s">
        <v>163</v>
      </c>
      <c r="H116" s="57">
        <v>689</v>
      </c>
    </row>
    <row r="117" spans="1:10">
      <c r="A117" s="53" t="s">
        <v>203</v>
      </c>
      <c r="B117" s="54">
        <v>602100</v>
      </c>
      <c r="C117" s="52" t="s">
        <v>202</v>
      </c>
      <c r="D117" s="54" t="s">
        <v>201</v>
      </c>
      <c r="F117" s="53" t="s">
        <v>155</v>
      </c>
      <c r="G117" s="55" t="s">
        <v>162</v>
      </c>
      <c r="H117" s="57">
        <v>689</v>
      </c>
    </row>
    <row r="118" spans="1:10">
      <c r="A118" s="53" t="s">
        <v>203</v>
      </c>
      <c r="B118" s="54">
        <v>602100</v>
      </c>
      <c r="C118" s="52" t="s">
        <v>202</v>
      </c>
      <c r="D118" s="54" t="s">
        <v>201</v>
      </c>
      <c r="F118" s="53" t="s">
        <v>155</v>
      </c>
      <c r="G118" s="52" t="s">
        <v>161</v>
      </c>
      <c r="H118" s="57">
        <v>689</v>
      </c>
    </row>
    <row r="119" spans="1:10">
      <c r="A119" s="53" t="s">
        <v>203</v>
      </c>
      <c r="B119" s="54">
        <v>602100</v>
      </c>
      <c r="C119" s="52" t="s">
        <v>202</v>
      </c>
      <c r="D119" s="54" t="s">
        <v>201</v>
      </c>
      <c r="F119" s="53" t="s">
        <v>155</v>
      </c>
      <c r="G119" s="52" t="s">
        <v>160</v>
      </c>
      <c r="H119" s="57">
        <v>689</v>
      </c>
    </row>
    <row r="120" spans="1:10">
      <c r="A120" s="53" t="s">
        <v>203</v>
      </c>
      <c r="B120" s="54">
        <v>602100</v>
      </c>
      <c r="C120" s="52" t="s">
        <v>202</v>
      </c>
      <c r="D120" s="54" t="s">
        <v>201</v>
      </c>
      <c r="F120" s="53" t="s">
        <v>155</v>
      </c>
      <c r="G120" s="52" t="s">
        <v>159</v>
      </c>
      <c r="H120" s="57">
        <v>574</v>
      </c>
    </row>
    <row r="121" spans="1:10">
      <c r="A121" s="53" t="s">
        <v>203</v>
      </c>
      <c r="B121" s="54">
        <v>602100</v>
      </c>
      <c r="C121" s="52" t="s">
        <v>202</v>
      </c>
      <c r="D121" s="54" t="s">
        <v>201</v>
      </c>
      <c r="F121" s="53" t="s">
        <v>155</v>
      </c>
      <c r="G121" s="52" t="s">
        <v>154</v>
      </c>
      <c r="H121" s="57">
        <v>0</v>
      </c>
      <c r="J121" s="57"/>
    </row>
    <row r="122" spans="1:10">
      <c r="A122" s="53" t="s">
        <v>199</v>
      </c>
      <c r="B122" s="54">
        <v>611000</v>
      </c>
      <c r="C122" s="52" t="s">
        <v>200</v>
      </c>
      <c r="D122" s="54" t="s">
        <v>156</v>
      </c>
      <c r="F122" s="53" t="s">
        <v>155</v>
      </c>
      <c r="G122" s="52" t="s">
        <v>169</v>
      </c>
      <c r="H122" s="52">
        <v>29980</v>
      </c>
    </row>
    <row r="123" spans="1:10">
      <c r="A123" s="53" t="s">
        <v>199</v>
      </c>
      <c r="B123" s="54">
        <v>611000</v>
      </c>
      <c r="C123" s="52" t="s">
        <v>200</v>
      </c>
      <c r="D123" s="54" t="s">
        <v>156</v>
      </c>
      <c r="F123" s="53" t="s">
        <v>155</v>
      </c>
      <c r="G123" s="52" t="s">
        <v>168</v>
      </c>
      <c r="H123" s="52">
        <v>29980</v>
      </c>
    </row>
    <row r="124" spans="1:10">
      <c r="A124" s="53" t="s">
        <v>199</v>
      </c>
      <c r="B124" s="54">
        <v>611000</v>
      </c>
      <c r="C124" s="52" t="s">
        <v>200</v>
      </c>
      <c r="D124" s="54" t="s">
        <v>156</v>
      </c>
      <c r="F124" s="53" t="s">
        <v>155</v>
      </c>
      <c r="G124" s="52" t="s">
        <v>167</v>
      </c>
      <c r="H124" s="52">
        <v>29980</v>
      </c>
    </row>
    <row r="125" spans="1:10">
      <c r="A125" s="53" t="s">
        <v>199</v>
      </c>
      <c r="B125" s="54">
        <v>611000</v>
      </c>
      <c r="C125" s="52" t="s">
        <v>200</v>
      </c>
      <c r="D125" s="54" t="s">
        <v>156</v>
      </c>
      <c r="F125" s="53" t="s">
        <v>155</v>
      </c>
      <c r="G125" s="52" t="s">
        <v>166</v>
      </c>
      <c r="H125" s="52">
        <v>29980</v>
      </c>
    </row>
    <row r="126" spans="1:10">
      <c r="A126" s="53" t="s">
        <v>199</v>
      </c>
      <c r="B126" s="54">
        <v>611000</v>
      </c>
      <c r="C126" s="52" t="s">
        <v>200</v>
      </c>
      <c r="D126" s="54" t="s">
        <v>156</v>
      </c>
      <c r="F126" s="53" t="s">
        <v>155</v>
      </c>
      <c r="G126" s="52" t="s">
        <v>165</v>
      </c>
      <c r="H126" s="52">
        <v>29980</v>
      </c>
    </row>
    <row r="127" spans="1:10">
      <c r="A127" s="53" t="s">
        <v>199</v>
      </c>
      <c r="B127" s="54">
        <v>611000</v>
      </c>
      <c r="C127" s="52" t="s">
        <v>200</v>
      </c>
      <c r="D127" s="54" t="s">
        <v>156</v>
      </c>
      <c r="F127" s="53" t="s">
        <v>155</v>
      </c>
      <c r="G127" s="52" t="s">
        <v>164</v>
      </c>
      <c r="H127" s="52">
        <v>29980</v>
      </c>
    </row>
    <row r="128" spans="1:10">
      <c r="A128" s="53" t="s">
        <v>199</v>
      </c>
      <c r="B128" s="54">
        <v>611000</v>
      </c>
      <c r="C128" s="52" t="s">
        <v>200</v>
      </c>
      <c r="D128" s="54" t="s">
        <v>156</v>
      </c>
      <c r="F128" s="53" t="s">
        <v>155</v>
      </c>
      <c r="G128" s="52" t="s">
        <v>163</v>
      </c>
      <c r="H128" s="52">
        <v>29980</v>
      </c>
    </row>
    <row r="129" spans="1:8">
      <c r="A129" s="53" t="s">
        <v>199</v>
      </c>
      <c r="B129" s="54">
        <v>611000</v>
      </c>
      <c r="C129" s="52" t="s">
        <v>200</v>
      </c>
      <c r="D129" s="54" t="s">
        <v>156</v>
      </c>
      <c r="F129" s="53" t="s">
        <v>155</v>
      </c>
      <c r="G129" s="55" t="s">
        <v>162</v>
      </c>
      <c r="H129" s="52">
        <v>29980</v>
      </c>
    </row>
    <row r="130" spans="1:8">
      <c r="A130" s="53" t="s">
        <v>199</v>
      </c>
      <c r="B130" s="54">
        <v>611000</v>
      </c>
      <c r="C130" s="52" t="s">
        <v>200</v>
      </c>
      <c r="D130" s="54" t="s">
        <v>156</v>
      </c>
      <c r="F130" s="53" t="s">
        <v>155</v>
      </c>
      <c r="G130" s="52" t="s">
        <v>161</v>
      </c>
      <c r="H130" s="52">
        <v>29980</v>
      </c>
    </row>
    <row r="131" spans="1:8">
      <c r="A131" s="53" t="s">
        <v>199</v>
      </c>
      <c r="B131" s="54">
        <v>611000</v>
      </c>
      <c r="C131" s="52" t="s">
        <v>200</v>
      </c>
      <c r="D131" s="54" t="s">
        <v>156</v>
      </c>
      <c r="F131" s="53" t="s">
        <v>155</v>
      </c>
      <c r="G131" s="52" t="s">
        <v>160</v>
      </c>
      <c r="H131" s="52">
        <v>29980</v>
      </c>
    </row>
    <row r="132" spans="1:8">
      <c r="A132" s="53" t="s">
        <v>199</v>
      </c>
      <c r="B132" s="54">
        <v>611000</v>
      </c>
      <c r="C132" s="52" t="s">
        <v>200</v>
      </c>
      <c r="D132" s="54" t="s">
        <v>156</v>
      </c>
      <c r="F132" s="53" t="s">
        <v>155</v>
      </c>
      <c r="G132" s="52" t="s">
        <v>159</v>
      </c>
      <c r="H132" s="52">
        <v>29980</v>
      </c>
    </row>
    <row r="133" spans="1:8">
      <c r="A133" s="53" t="s">
        <v>199</v>
      </c>
      <c r="B133" s="54">
        <v>611000</v>
      </c>
      <c r="C133" s="52" t="s">
        <v>200</v>
      </c>
      <c r="D133" s="54" t="s">
        <v>156</v>
      </c>
      <c r="F133" s="53" t="s">
        <v>155</v>
      </c>
      <c r="G133" s="52" t="s">
        <v>154</v>
      </c>
      <c r="H133" s="52">
        <v>29980</v>
      </c>
    </row>
    <row r="134" spans="1:8">
      <c r="A134" s="53" t="s">
        <v>199</v>
      </c>
      <c r="B134" s="53">
        <v>612000</v>
      </c>
      <c r="C134" s="52" t="s">
        <v>198</v>
      </c>
      <c r="D134" s="54" t="s">
        <v>156</v>
      </c>
      <c r="F134" s="53" t="s">
        <v>155</v>
      </c>
      <c r="G134" s="52" t="s">
        <v>169</v>
      </c>
      <c r="H134" s="52">
        <v>13540</v>
      </c>
    </row>
    <row r="135" spans="1:8">
      <c r="A135" s="53" t="s">
        <v>199</v>
      </c>
      <c r="B135" s="53">
        <v>612000</v>
      </c>
      <c r="C135" s="52" t="s">
        <v>198</v>
      </c>
      <c r="D135" s="54" t="s">
        <v>156</v>
      </c>
      <c r="F135" s="53" t="s">
        <v>155</v>
      </c>
      <c r="G135" s="52" t="s">
        <v>168</v>
      </c>
      <c r="H135" s="52">
        <v>13540</v>
      </c>
    </row>
    <row r="136" spans="1:8">
      <c r="A136" s="53" t="s">
        <v>199</v>
      </c>
      <c r="B136" s="53">
        <v>612000</v>
      </c>
      <c r="C136" s="52" t="s">
        <v>198</v>
      </c>
      <c r="D136" s="54" t="s">
        <v>156</v>
      </c>
      <c r="F136" s="53" t="s">
        <v>155</v>
      </c>
      <c r="G136" s="52" t="s">
        <v>167</v>
      </c>
      <c r="H136" s="52">
        <v>13540</v>
      </c>
    </row>
    <row r="137" spans="1:8">
      <c r="A137" s="53" t="s">
        <v>199</v>
      </c>
      <c r="B137" s="53">
        <v>612000</v>
      </c>
      <c r="C137" s="52" t="s">
        <v>198</v>
      </c>
      <c r="D137" s="54" t="s">
        <v>156</v>
      </c>
      <c r="F137" s="53" t="s">
        <v>155</v>
      </c>
      <c r="G137" s="52" t="s">
        <v>166</v>
      </c>
      <c r="H137" s="52">
        <v>13540</v>
      </c>
    </row>
    <row r="138" spans="1:8">
      <c r="A138" s="53" t="s">
        <v>199</v>
      </c>
      <c r="B138" s="53">
        <v>612000</v>
      </c>
      <c r="C138" s="52" t="s">
        <v>198</v>
      </c>
      <c r="D138" s="54" t="s">
        <v>156</v>
      </c>
      <c r="F138" s="53" t="s">
        <v>155</v>
      </c>
      <c r="G138" s="52" t="s">
        <v>165</v>
      </c>
      <c r="H138" s="52">
        <v>13540</v>
      </c>
    </row>
    <row r="139" spans="1:8">
      <c r="A139" s="53" t="s">
        <v>199</v>
      </c>
      <c r="B139" s="53">
        <v>612000</v>
      </c>
      <c r="C139" s="52" t="s">
        <v>198</v>
      </c>
      <c r="D139" s="54" t="s">
        <v>156</v>
      </c>
      <c r="F139" s="53" t="s">
        <v>155</v>
      </c>
      <c r="G139" s="52" t="s">
        <v>164</v>
      </c>
      <c r="H139" s="52">
        <v>13540</v>
      </c>
    </row>
    <row r="140" spans="1:8">
      <c r="A140" s="53" t="s">
        <v>199</v>
      </c>
      <c r="B140" s="53">
        <v>612000</v>
      </c>
      <c r="C140" s="52" t="s">
        <v>198</v>
      </c>
      <c r="D140" s="54" t="s">
        <v>156</v>
      </c>
      <c r="F140" s="53" t="s">
        <v>155</v>
      </c>
      <c r="G140" s="52" t="s">
        <v>163</v>
      </c>
      <c r="H140" s="52">
        <v>13540</v>
      </c>
    </row>
    <row r="141" spans="1:8">
      <c r="A141" s="53" t="s">
        <v>199</v>
      </c>
      <c r="B141" s="53">
        <v>612000</v>
      </c>
      <c r="C141" s="52" t="s">
        <v>198</v>
      </c>
      <c r="D141" s="54" t="s">
        <v>156</v>
      </c>
      <c r="F141" s="53" t="s">
        <v>155</v>
      </c>
      <c r="G141" s="55" t="s">
        <v>162</v>
      </c>
      <c r="H141" s="52">
        <v>13540</v>
      </c>
    </row>
    <row r="142" spans="1:8">
      <c r="A142" s="53" t="s">
        <v>199</v>
      </c>
      <c r="B142" s="53">
        <v>612000</v>
      </c>
      <c r="C142" s="52" t="s">
        <v>198</v>
      </c>
      <c r="D142" s="54" t="s">
        <v>156</v>
      </c>
      <c r="F142" s="53" t="s">
        <v>155</v>
      </c>
      <c r="G142" s="52" t="s">
        <v>161</v>
      </c>
      <c r="H142" s="52">
        <v>13540</v>
      </c>
    </row>
    <row r="143" spans="1:8">
      <c r="A143" s="53" t="s">
        <v>199</v>
      </c>
      <c r="B143" s="53">
        <v>612000</v>
      </c>
      <c r="C143" s="52" t="s">
        <v>198</v>
      </c>
      <c r="D143" s="54" t="s">
        <v>156</v>
      </c>
      <c r="F143" s="53" t="s">
        <v>155</v>
      </c>
      <c r="G143" s="52" t="s">
        <v>160</v>
      </c>
      <c r="H143" s="52">
        <v>13540</v>
      </c>
    </row>
    <row r="144" spans="1:8">
      <c r="A144" s="53" t="s">
        <v>199</v>
      </c>
      <c r="B144" s="53">
        <v>612000</v>
      </c>
      <c r="C144" s="52" t="s">
        <v>198</v>
      </c>
      <c r="D144" s="54" t="s">
        <v>156</v>
      </c>
      <c r="F144" s="53" t="s">
        <v>155</v>
      </c>
      <c r="G144" s="52" t="s">
        <v>159</v>
      </c>
      <c r="H144" s="52">
        <v>13540</v>
      </c>
    </row>
    <row r="145" spans="1:9">
      <c r="A145" s="53" t="s">
        <v>199</v>
      </c>
      <c r="B145" s="53">
        <v>612000</v>
      </c>
      <c r="C145" s="52" t="s">
        <v>198</v>
      </c>
      <c r="D145" s="54" t="s">
        <v>156</v>
      </c>
      <c r="F145" s="53" t="s">
        <v>155</v>
      </c>
      <c r="G145" s="52" t="s">
        <v>154</v>
      </c>
      <c r="H145" s="52">
        <v>13540</v>
      </c>
    </row>
    <row r="146" spans="1:9">
      <c r="A146" s="53" t="s">
        <v>189</v>
      </c>
      <c r="B146" s="54">
        <v>621000</v>
      </c>
      <c r="C146" s="52" t="s">
        <v>197</v>
      </c>
      <c r="D146" s="54" t="s">
        <v>184</v>
      </c>
      <c r="F146" s="53" t="s">
        <v>155</v>
      </c>
      <c r="G146" s="52" t="s">
        <v>169</v>
      </c>
      <c r="H146" s="52">
        <v>20731</v>
      </c>
    </row>
    <row r="147" spans="1:9">
      <c r="A147" s="53" t="s">
        <v>189</v>
      </c>
      <c r="B147" s="54">
        <v>621000</v>
      </c>
      <c r="C147" s="52" t="s">
        <v>197</v>
      </c>
      <c r="D147" s="54" t="s">
        <v>184</v>
      </c>
      <c r="F147" s="53" t="s">
        <v>155</v>
      </c>
      <c r="G147" s="52" t="s">
        <v>168</v>
      </c>
      <c r="H147" s="52">
        <v>20731</v>
      </c>
    </row>
    <row r="148" spans="1:9">
      <c r="A148" s="53" t="s">
        <v>189</v>
      </c>
      <c r="B148" s="54">
        <v>621000</v>
      </c>
      <c r="C148" s="52" t="s">
        <v>197</v>
      </c>
      <c r="D148" s="54" t="s">
        <v>184</v>
      </c>
      <c r="F148" s="53" t="s">
        <v>155</v>
      </c>
      <c r="G148" s="52" t="s">
        <v>167</v>
      </c>
      <c r="H148" s="52">
        <v>20731</v>
      </c>
    </row>
    <row r="149" spans="1:9">
      <c r="A149" s="53" t="s">
        <v>189</v>
      </c>
      <c r="B149" s="54">
        <v>621000</v>
      </c>
      <c r="C149" s="52" t="s">
        <v>197</v>
      </c>
      <c r="D149" s="54" t="s">
        <v>184</v>
      </c>
      <c r="F149" s="53" t="s">
        <v>155</v>
      </c>
      <c r="G149" s="52" t="s">
        <v>166</v>
      </c>
      <c r="H149" s="52">
        <v>20731</v>
      </c>
    </row>
    <row r="150" spans="1:9">
      <c r="A150" s="53" t="s">
        <v>189</v>
      </c>
      <c r="B150" s="54">
        <v>621000</v>
      </c>
      <c r="C150" s="52" t="s">
        <v>197</v>
      </c>
      <c r="D150" s="54" t="s">
        <v>184</v>
      </c>
      <c r="F150" s="53" t="s">
        <v>155</v>
      </c>
      <c r="G150" s="52" t="s">
        <v>165</v>
      </c>
      <c r="H150" s="52">
        <v>20731</v>
      </c>
    </row>
    <row r="151" spans="1:9">
      <c r="A151" s="53" t="s">
        <v>189</v>
      </c>
      <c r="B151" s="54">
        <v>621000</v>
      </c>
      <c r="C151" s="52" t="s">
        <v>197</v>
      </c>
      <c r="D151" s="54" t="s">
        <v>184</v>
      </c>
      <c r="F151" s="53" t="s">
        <v>155</v>
      </c>
      <c r="G151" s="52" t="s">
        <v>164</v>
      </c>
      <c r="H151" s="52">
        <v>20731</v>
      </c>
    </row>
    <row r="152" spans="1:9">
      <c r="A152" s="53" t="s">
        <v>189</v>
      </c>
      <c r="B152" s="54">
        <v>621000</v>
      </c>
      <c r="C152" s="52" t="s">
        <v>197</v>
      </c>
      <c r="D152" s="54" t="s">
        <v>184</v>
      </c>
      <c r="F152" s="53" t="s">
        <v>155</v>
      </c>
      <c r="G152" s="52" t="s">
        <v>163</v>
      </c>
      <c r="H152" s="52">
        <v>20731</v>
      </c>
    </row>
    <row r="153" spans="1:9">
      <c r="A153" s="53" t="s">
        <v>189</v>
      </c>
      <c r="B153" s="54">
        <v>621000</v>
      </c>
      <c r="C153" s="52" t="s">
        <v>197</v>
      </c>
      <c r="D153" s="54" t="s">
        <v>184</v>
      </c>
      <c r="F153" s="53" t="s">
        <v>155</v>
      </c>
      <c r="G153" s="55" t="s">
        <v>162</v>
      </c>
      <c r="H153" s="52">
        <v>20731</v>
      </c>
    </row>
    <row r="154" spans="1:9">
      <c r="A154" s="53" t="s">
        <v>189</v>
      </c>
      <c r="B154" s="54">
        <v>621000</v>
      </c>
      <c r="C154" s="52" t="s">
        <v>197</v>
      </c>
      <c r="D154" s="54" t="s">
        <v>184</v>
      </c>
      <c r="F154" s="53" t="s">
        <v>155</v>
      </c>
      <c r="G154" s="52" t="s">
        <v>161</v>
      </c>
      <c r="H154" s="52">
        <v>20731</v>
      </c>
    </row>
    <row r="155" spans="1:9">
      <c r="A155" s="53" t="s">
        <v>189</v>
      </c>
      <c r="B155" s="54">
        <v>621000</v>
      </c>
      <c r="C155" s="52" t="s">
        <v>197</v>
      </c>
      <c r="D155" s="54" t="s">
        <v>184</v>
      </c>
      <c r="F155" s="53" t="s">
        <v>155</v>
      </c>
      <c r="G155" s="52" t="s">
        <v>160</v>
      </c>
      <c r="H155" s="52">
        <v>20731</v>
      </c>
    </row>
    <row r="156" spans="1:9">
      <c r="A156" s="53" t="s">
        <v>189</v>
      </c>
      <c r="B156" s="54">
        <v>621000</v>
      </c>
      <c r="C156" s="52" t="s">
        <v>197</v>
      </c>
      <c r="D156" s="54" t="s">
        <v>184</v>
      </c>
      <c r="F156" s="53" t="s">
        <v>155</v>
      </c>
      <c r="G156" s="52" t="s">
        <v>159</v>
      </c>
      <c r="H156" s="52">
        <v>20731</v>
      </c>
    </row>
    <row r="157" spans="1:9">
      <c r="A157" s="53" t="s">
        <v>189</v>
      </c>
      <c r="B157" s="54">
        <v>621000</v>
      </c>
      <c r="C157" s="52" t="s">
        <v>197</v>
      </c>
      <c r="D157" s="54" t="s">
        <v>184</v>
      </c>
      <c r="F157" s="53" t="s">
        <v>155</v>
      </c>
      <c r="G157" s="52" t="s">
        <v>154</v>
      </c>
      <c r="H157" s="52">
        <v>20731</v>
      </c>
    </row>
    <row r="158" spans="1:9">
      <c r="A158" s="53" t="s">
        <v>189</v>
      </c>
      <c r="B158" s="54">
        <v>624000</v>
      </c>
      <c r="C158" s="52" t="s">
        <v>188</v>
      </c>
      <c r="D158" s="54" t="s">
        <v>184</v>
      </c>
      <c r="F158" s="53" t="s">
        <v>155</v>
      </c>
      <c r="G158" s="52" t="s">
        <v>169</v>
      </c>
      <c r="H158" s="52">
        <v>12750</v>
      </c>
      <c r="I158" s="56" t="s">
        <v>196</v>
      </c>
    </row>
    <row r="159" spans="1:9">
      <c r="A159" s="53" t="s">
        <v>189</v>
      </c>
      <c r="B159" s="54">
        <v>624000</v>
      </c>
      <c r="C159" s="52" t="s">
        <v>188</v>
      </c>
      <c r="D159" s="54" t="s">
        <v>184</v>
      </c>
      <c r="F159" s="53" t="s">
        <v>155</v>
      </c>
      <c r="G159" s="52" t="s">
        <v>168</v>
      </c>
      <c r="H159" s="52">
        <v>15450</v>
      </c>
      <c r="I159" s="56" t="s">
        <v>195</v>
      </c>
    </row>
    <row r="160" spans="1:9">
      <c r="A160" s="53" t="s">
        <v>189</v>
      </c>
      <c r="B160" s="54">
        <v>624000</v>
      </c>
      <c r="C160" s="52" t="s">
        <v>188</v>
      </c>
      <c r="D160" s="54" t="s">
        <v>184</v>
      </c>
      <c r="F160" s="53" t="s">
        <v>155</v>
      </c>
      <c r="G160" s="52" t="s">
        <v>167</v>
      </c>
      <c r="H160" s="52">
        <v>57500</v>
      </c>
      <c r="I160" s="55" t="s">
        <v>194</v>
      </c>
    </row>
    <row r="161" spans="1:9">
      <c r="A161" s="53" t="s">
        <v>189</v>
      </c>
      <c r="B161" s="54">
        <v>624000</v>
      </c>
      <c r="C161" s="52" t="s">
        <v>188</v>
      </c>
      <c r="D161" s="54" t="s">
        <v>184</v>
      </c>
      <c r="F161" s="53" t="s">
        <v>155</v>
      </c>
      <c r="G161" s="52" t="s">
        <v>166</v>
      </c>
      <c r="H161" s="52">
        <v>18750</v>
      </c>
      <c r="I161" s="56" t="s">
        <v>193</v>
      </c>
    </row>
    <row r="162" spans="1:9">
      <c r="A162" s="53" t="s">
        <v>189</v>
      </c>
      <c r="B162" s="54">
        <v>624000</v>
      </c>
      <c r="C162" s="52" t="s">
        <v>188</v>
      </c>
      <c r="D162" s="53" t="s">
        <v>184</v>
      </c>
      <c r="F162" s="53" t="s">
        <v>155</v>
      </c>
      <c r="G162" s="52" t="s">
        <v>165</v>
      </c>
      <c r="H162" s="52">
        <v>75500</v>
      </c>
      <c r="I162" s="56" t="s">
        <v>192</v>
      </c>
    </row>
    <row r="163" spans="1:9">
      <c r="A163" s="53" t="s">
        <v>189</v>
      </c>
      <c r="B163" s="54">
        <v>624000</v>
      </c>
      <c r="C163" s="52" t="s">
        <v>188</v>
      </c>
      <c r="D163" s="54" t="s">
        <v>184</v>
      </c>
      <c r="F163" s="53" t="s">
        <v>155</v>
      </c>
      <c r="G163" s="52" t="s">
        <v>164</v>
      </c>
      <c r="H163" s="52">
        <v>15600</v>
      </c>
      <c r="I163" s="52" t="s">
        <v>191</v>
      </c>
    </row>
    <row r="164" spans="1:9">
      <c r="A164" s="53" t="s">
        <v>189</v>
      </c>
      <c r="B164" s="54">
        <v>624000</v>
      </c>
      <c r="C164" s="52" t="s">
        <v>188</v>
      </c>
      <c r="D164" s="54" t="s">
        <v>184</v>
      </c>
      <c r="F164" s="53" t="s">
        <v>155</v>
      </c>
      <c r="G164" s="52" t="s">
        <v>163</v>
      </c>
      <c r="H164" s="52">
        <v>13850</v>
      </c>
      <c r="I164" s="52" t="s">
        <v>190</v>
      </c>
    </row>
    <row r="165" spans="1:9">
      <c r="A165" s="53" t="s">
        <v>189</v>
      </c>
      <c r="B165" s="54">
        <v>624000</v>
      </c>
      <c r="C165" s="52" t="s">
        <v>188</v>
      </c>
      <c r="D165" s="54" t="s">
        <v>184</v>
      </c>
      <c r="F165" s="53" t="s">
        <v>155</v>
      </c>
      <c r="G165" s="55" t="s">
        <v>162</v>
      </c>
      <c r="H165" s="52">
        <v>0</v>
      </c>
    </row>
    <row r="166" spans="1:9">
      <c r="A166" s="53" t="s">
        <v>189</v>
      </c>
      <c r="B166" s="54">
        <v>624000</v>
      </c>
      <c r="C166" s="52" t="s">
        <v>188</v>
      </c>
      <c r="D166" s="54" t="s">
        <v>184</v>
      </c>
      <c r="F166" s="53" t="s">
        <v>155</v>
      </c>
      <c r="G166" s="52" t="s">
        <v>161</v>
      </c>
      <c r="H166" s="52">
        <v>0</v>
      </c>
    </row>
    <row r="167" spans="1:9">
      <c r="A167" s="53" t="s">
        <v>189</v>
      </c>
      <c r="B167" s="54">
        <v>624000</v>
      </c>
      <c r="C167" s="52" t="s">
        <v>188</v>
      </c>
      <c r="D167" s="54" t="s">
        <v>184</v>
      </c>
      <c r="F167" s="53" t="s">
        <v>155</v>
      </c>
      <c r="G167" s="52" t="s">
        <v>160</v>
      </c>
      <c r="H167" s="52">
        <v>0</v>
      </c>
    </row>
    <row r="168" spans="1:9">
      <c r="A168" s="53" t="s">
        <v>189</v>
      </c>
      <c r="B168" s="54">
        <v>624000</v>
      </c>
      <c r="C168" s="52" t="s">
        <v>188</v>
      </c>
      <c r="D168" s="54" t="s">
        <v>184</v>
      </c>
      <c r="F168" s="53" t="s">
        <v>155</v>
      </c>
      <c r="G168" s="52" t="s">
        <v>159</v>
      </c>
      <c r="H168" s="52">
        <v>0</v>
      </c>
    </row>
    <row r="169" spans="1:9">
      <c r="A169" s="53" t="s">
        <v>189</v>
      </c>
      <c r="B169" s="54">
        <v>624000</v>
      </c>
      <c r="C169" s="52" t="s">
        <v>188</v>
      </c>
      <c r="D169" s="54" t="s">
        <v>184</v>
      </c>
      <c r="F169" s="53" t="s">
        <v>155</v>
      </c>
      <c r="G169" s="52" t="s">
        <v>154</v>
      </c>
      <c r="H169" s="52">
        <v>0</v>
      </c>
    </row>
    <row r="170" spans="1:9">
      <c r="A170" s="53" t="s">
        <v>183</v>
      </c>
      <c r="B170" s="54">
        <v>631000</v>
      </c>
      <c r="C170" s="55" t="s">
        <v>187</v>
      </c>
      <c r="D170" s="54" t="s">
        <v>156</v>
      </c>
      <c r="F170" s="53" t="s">
        <v>155</v>
      </c>
      <c r="G170" s="52" t="s">
        <v>169</v>
      </c>
      <c r="H170" s="52">
        <v>3125</v>
      </c>
    </row>
    <row r="171" spans="1:9">
      <c r="A171" s="53" t="s">
        <v>183</v>
      </c>
      <c r="B171" s="54">
        <v>631000</v>
      </c>
      <c r="C171" s="55" t="s">
        <v>187</v>
      </c>
      <c r="D171" s="54" t="s">
        <v>156</v>
      </c>
      <c r="F171" s="53" t="s">
        <v>155</v>
      </c>
      <c r="G171" s="52" t="s">
        <v>168</v>
      </c>
      <c r="H171" s="52">
        <v>3125</v>
      </c>
    </row>
    <row r="172" spans="1:9">
      <c r="A172" s="53" t="s">
        <v>183</v>
      </c>
      <c r="B172" s="54">
        <v>631000</v>
      </c>
      <c r="C172" s="55" t="s">
        <v>187</v>
      </c>
      <c r="D172" s="54" t="s">
        <v>156</v>
      </c>
      <c r="F172" s="53" t="s">
        <v>155</v>
      </c>
      <c r="G172" s="52" t="s">
        <v>167</v>
      </c>
      <c r="H172" s="52">
        <v>3125</v>
      </c>
    </row>
    <row r="173" spans="1:9">
      <c r="A173" s="53" t="s">
        <v>183</v>
      </c>
      <c r="B173" s="54">
        <v>631000</v>
      </c>
      <c r="C173" s="55" t="s">
        <v>187</v>
      </c>
      <c r="D173" s="54" t="s">
        <v>156</v>
      </c>
      <c r="F173" s="53" t="s">
        <v>155</v>
      </c>
      <c r="G173" s="52" t="s">
        <v>166</v>
      </c>
      <c r="H173" s="52">
        <v>3125</v>
      </c>
    </row>
    <row r="174" spans="1:9">
      <c r="A174" s="53" t="s">
        <v>183</v>
      </c>
      <c r="B174" s="54">
        <v>631000</v>
      </c>
      <c r="C174" s="55" t="s">
        <v>187</v>
      </c>
      <c r="D174" s="54" t="s">
        <v>156</v>
      </c>
      <c r="F174" s="53" t="s">
        <v>155</v>
      </c>
      <c r="G174" s="52" t="s">
        <v>165</v>
      </c>
      <c r="H174" s="52">
        <v>3125</v>
      </c>
    </row>
    <row r="175" spans="1:9">
      <c r="A175" s="53" t="s">
        <v>183</v>
      </c>
      <c r="B175" s="54">
        <v>631000</v>
      </c>
      <c r="C175" s="55" t="s">
        <v>187</v>
      </c>
      <c r="D175" s="54" t="s">
        <v>156</v>
      </c>
      <c r="F175" s="53" t="s">
        <v>155</v>
      </c>
      <c r="G175" s="52" t="s">
        <v>164</v>
      </c>
      <c r="H175" s="52">
        <v>3125</v>
      </c>
    </row>
    <row r="176" spans="1:9">
      <c r="A176" s="53" t="s">
        <v>183</v>
      </c>
      <c r="B176" s="54">
        <v>631000</v>
      </c>
      <c r="C176" s="55" t="s">
        <v>187</v>
      </c>
      <c r="D176" s="54" t="s">
        <v>156</v>
      </c>
      <c r="F176" s="53" t="s">
        <v>155</v>
      </c>
      <c r="G176" s="52" t="s">
        <v>163</v>
      </c>
      <c r="H176" s="52">
        <v>3125</v>
      </c>
    </row>
    <row r="177" spans="1:9">
      <c r="A177" s="53" t="s">
        <v>183</v>
      </c>
      <c r="B177" s="54">
        <v>631000</v>
      </c>
      <c r="C177" s="55" t="s">
        <v>187</v>
      </c>
      <c r="D177" s="54" t="s">
        <v>156</v>
      </c>
      <c r="F177" s="53" t="s">
        <v>155</v>
      </c>
      <c r="G177" s="55" t="s">
        <v>162</v>
      </c>
      <c r="H177" s="52">
        <v>3125</v>
      </c>
    </row>
    <row r="178" spans="1:9">
      <c r="A178" s="53" t="s">
        <v>183</v>
      </c>
      <c r="B178" s="54">
        <v>631000</v>
      </c>
      <c r="C178" s="55" t="s">
        <v>187</v>
      </c>
      <c r="D178" s="54" t="s">
        <v>156</v>
      </c>
      <c r="F178" s="53" t="s">
        <v>155</v>
      </c>
      <c r="G178" s="52" t="s">
        <v>161</v>
      </c>
      <c r="H178" s="52">
        <v>3125</v>
      </c>
    </row>
    <row r="179" spans="1:9">
      <c r="A179" s="53" t="s">
        <v>183</v>
      </c>
      <c r="B179" s="54">
        <v>631000</v>
      </c>
      <c r="C179" s="55" t="s">
        <v>187</v>
      </c>
      <c r="D179" s="54" t="s">
        <v>156</v>
      </c>
      <c r="F179" s="53" t="s">
        <v>155</v>
      </c>
      <c r="G179" s="52" t="s">
        <v>160</v>
      </c>
      <c r="H179" s="52">
        <v>3125</v>
      </c>
    </row>
    <row r="180" spans="1:9">
      <c r="A180" s="53" t="s">
        <v>183</v>
      </c>
      <c r="B180" s="54">
        <v>631000</v>
      </c>
      <c r="C180" s="55" t="s">
        <v>187</v>
      </c>
      <c r="D180" s="54" t="s">
        <v>156</v>
      </c>
      <c r="F180" s="53" t="s">
        <v>155</v>
      </c>
      <c r="G180" s="52" t="s">
        <v>159</v>
      </c>
      <c r="H180" s="52">
        <v>3125</v>
      </c>
    </row>
    <row r="181" spans="1:9">
      <c r="A181" s="53" t="s">
        <v>183</v>
      </c>
      <c r="B181" s="54">
        <v>631000</v>
      </c>
      <c r="C181" s="55" t="s">
        <v>187</v>
      </c>
      <c r="D181" s="54" t="s">
        <v>156</v>
      </c>
      <c r="F181" s="53" t="s">
        <v>155</v>
      </c>
      <c r="G181" s="52" t="s">
        <v>154</v>
      </c>
      <c r="H181" s="52">
        <v>3125</v>
      </c>
    </row>
    <row r="182" spans="1:9">
      <c r="A182" s="53" t="s">
        <v>183</v>
      </c>
      <c r="B182" s="54">
        <v>632000</v>
      </c>
      <c r="C182" s="55" t="s">
        <v>185</v>
      </c>
      <c r="D182" s="54" t="s">
        <v>184</v>
      </c>
      <c r="F182" s="53" t="s">
        <v>155</v>
      </c>
      <c r="G182" s="52" t="s">
        <v>169</v>
      </c>
      <c r="H182" s="52">
        <v>1750</v>
      </c>
    </row>
    <row r="183" spans="1:9">
      <c r="A183" s="53" t="s">
        <v>183</v>
      </c>
      <c r="B183" s="54">
        <v>632000</v>
      </c>
      <c r="C183" s="55" t="s">
        <v>185</v>
      </c>
      <c r="D183" s="54" t="s">
        <v>184</v>
      </c>
      <c r="F183" s="53" t="s">
        <v>155</v>
      </c>
      <c r="G183" s="52" t="s">
        <v>168</v>
      </c>
      <c r="H183" s="52">
        <v>1750</v>
      </c>
    </row>
    <row r="184" spans="1:9">
      <c r="A184" s="53" t="s">
        <v>183</v>
      </c>
      <c r="B184" s="54">
        <v>632000</v>
      </c>
      <c r="C184" s="55" t="s">
        <v>185</v>
      </c>
      <c r="D184" s="54" t="s">
        <v>184</v>
      </c>
      <c r="F184" s="53" t="s">
        <v>155</v>
      </c>
      <c r="G184" s="52" t="s">
        <v>167</v>
      </c>
      <c r="H184" s="52">
        <v>1750</v>
      </c>
    </row>
    <row r="185" spans="1:9">
      <c r="A185" s="53" t="s">
        <v>183</v>
      </c>
      <c r="B185" s="54">
        <v>632000</v>
      </c>
      <c r="C185" s="55" t="s">
        <v>185</v>
      </c>
      <c r="D185" s="54" t="s">
        <v>184</v>
      </c>
      <c r="F185" s="53" t="s">
        <v>155</v>
      </c>
      <c r="G185" s="52" t="s">
        <v>166</v>
      </c>
      <c r="H185" s="52">
        <v>1750</v>
      </c>
    </row>
    <row r="186" spans="1:9">
      <c r="A186" s="53" t="s">
        <v>183</v>
      </c>
      <c r="B186" s="54">
        <v>632000</v>
      </c>
      <c r="C186" s="55" t="s">
        <v>185</v>
      </c>
      <c r="D186" s="54" t="s">
        <v>184</v>
      </c>
      <c r="F186" s="53" t="s">
        <v>155</v>
      </c>
      <c r="G186" s="52" t="s">
        <v>165</v>
      </c>
      <c r="H186" s="52">
        <v>1750</v>
      </c>
    </row>
    <row r="187" spans="1:9">
      <c r="A187" s="53" t="s">
        <v>183</v>
      </c>
      <c r="B187" s="54">
        <v>632000</v>
      </c>
      <c r="C187" s="55" t="s">
        <v>185</v>
      </c>
      <c r="D187" s="54" t="s">
        <v>184</v>
      </c>
      <c r="F187" s="53" t="s">
        <v>155</v>
      </c>
      <c r="G187" s="52" t="s">
        <v>164</v>
      </c>
      <c r="H187" s="52">
        <v>11500</v>
      </c>
      <c r="I187" s="52" t="s">
        <v>186</v>
      </c>
    </row>
    <row r="188" spans="1:9">
      <c r="A188" s="53" t="s">
        <v>183</v>
      </c>
      <c r="B188" s="54">
        <v>632000</v>
      </c>
      <c r="C188" s="55" t="s">
        <v>185</v>
      </c>
      <c r="D188" s="54" t="s">
        <v>184</v>
      </c>
      <c r="F188" s="53" t="s">
        <v>155</v>
      </c>
      <c r="G188" s="52" t="s">
        <v>163</v>
      </c>
      <c r="H188" s="52">
        <v>1750</v>
      </c>
    </row>
    <row r="189" spans="1:9">
      <c r="A189" s="53" t="s">
        <v>183</v>
      </c>
      <c r="B189" s="54">
        <v>632000</v>
      </c>
      <c r="C189" s="55" t="s">
        <v>185</v>
      </c>
      <c r="D189" s="54" t="s">
        <v>184</v>
      </c>
      <c r="F189" s="53" t="s">
        <v>155</v>
      </c>
      <c r="G189" s="55" t="s">
        <v>162</v>
      </c>
      <c r="H189" s="52">
        <v>1750</v>
      </c>
    </row>
    <row r="190" spans="1:9">
      <c r="A190" s="53" t="s">
        <v>183</v>
      </c>
      <c r="B190" s="54">
        <v>632000</v>
      </c>
      <c r="C190" s="55" t="s">
        <v>185</v>
      </c>
      <c r="D190" s="54" t="s">
        <v>184</v>
      </c>
      <c r="F190" s="53" t="s">
        <v>155</v>
      </c>
      <c r="G190" s="52" t="s">
        <v>161</v>
      </c>
      <c r="H190" s="52">
        <v>1750</v>
      </c>
    </row>
    <row r="191" spans="1:9">
      <c r="A191" s="53" t="s">
        <v>183</v>
      </c>
      <c r="B191" s="54">
        <v>632000</v>
      </c>
      <c r="C191" s="55" t="s">
        <v>185</v>
      </c>
      <c r="D191" s="54" t="s">
        <v>184</v>
      </c>
      <c r="F191" s="53" t="s">
        <v>155</v>
      </c>
      <c r="G191" s="52" t="s">
        <v>160</v>
      </c>
      <c r="H191" s="52">
        <v>1750</v>
      </c>
    </row>
    <row r="192" spans="1:9">
      <c r="A192" s="53" t="s">
        <v>183</v>
      </c>
      <c r="B192" s="54">
        <v>632000</v>
      </c>
      <c r="C192" s="55" t="s">
        <v>185</v>
      </c>
      <c r="D192" s="54" t="s">
        <v>184</v>
      </c>
      <c r="F192" s="53" t="s">
        <v>155</v>
      </c>
      <c r="G192" s="52" t="s">
        <v>159</v>
      </c>
      <c r="H192" s="52">
        <v>1750</v>
      </c>
    </row>
    <row r="193" spans="1:8">
      <c r="A193" s="53" t="s">
        <v>183</v>
      </c>
      <c r="B193" s="54">
        <v>632000</v>
      </c>
      <c r="C193" s="55" t="s">
        <v>185</v>
      </c>
      <c r="D193" s="54" t="s">
        <v>184</v>
      </c>
      <c r="F193" s="53" t="s">
        <v>155</v>
      </c>
      <c r="G193" s="52" t="s">
        <v>154</v>
      </c>
      <c r="H193" s="52">
        <v>1750</v>
      </c>
    </row>
    <row r="194" spans="1:8">
      <c r="A194" s="53" t="s">
        <v>183</v>
      </c>
      <c r="B194" s="54">
        <v>633000</v>
      </c>
      <c r="C194" s="55" t="s">
        <v>182</v>
      </c>
      <c r="D194" s="54" t="s">
        <v>156</v>
      </c>
      <c r="F194" s="53" t="s">
        <v>155</v>
      </c>
      <c r="G194" s="52" t="s">
        <v>169</v>
      </c>
      <c r="H194" s="52">
        <v>650</v>
      </c>
    </row>
    <row r="195" spans="1:8">
      <c r="A195" s="53" t="s">
        <v>183</v>
      </c>
      <c r="B195" s="54">
        <v>633000</v>
      </c>
      <c r="C195" s="55" t="s">
        <v>182</v>
      </c>
      <c r="D195" s="54" t="s">
        <v>156</v>
      </c>
      <c r="F195" s="53" t="s">
        <v>155</v>
      </c>
      <c r="G195" s="52" t="s">
        <v>168</v>
      </c>
      <c r="H195" s="52">
        <v>650</v>
      </c>
    </row>
    <row r="196" spans="1:8">
      <c r="A196" s="53" t="s">
        <v>183</v>
      </c>
      <c r="B196" s="54">
        <v>633000</v>
      </c>
      <c r="C196" s="55" t="s">
        <v>182</v>
      </c>
      <c r="D196" s="54" t="s">
        <v>156</v>
      </c>
      <c r="F196" s="53" t="s">
        <v>155</v>
      </c>
      <c r="G196" s="52" t="s">
        <v>167</v>
      </c>
      <c r="H196" s="52">
        <v>650</v>
      </c>
    </row>
    <row r="197" spans="1:8">
      <c r="A197" s="53" t="s">
        <v>183</v>
      </c>
      <c r="B197" s="54">
        <v>633000</v>
      </c>
      <c r="C197" s="55" t="s">
        <v>182</v>
      </c>
      <c r="D197" s="54" t="s">
        <v>156</v>
      </c>
      <c r="F197" s="53" t="s">
        <v>155</v>
      </c>
      <c r="G197" s="52" t="s">
        <v>166</v>
      </c>
      <c r="H197" s="52">
        <v>650</v>
      </c>
    </row>
    <row r="198" spans="1:8">
      <c r="A198" s="53" t="s">
        <v>183</v>
      </c>
      <c r="B198" s="54">
        <v>633000</v>
      </c>
      <c r="C198" s="55" t="s">
        <v>182</v>
      </c>
      <c r="D198" s="54" t="s">
        <v>156</v>
      </c>
      <c r="F198" s="53" t="s">
        <v>155</v>
      </c>
      <c r="G198" s="52" t="s">
        <v>165</v>
      </c>
      <c r="H198" s="52">
        <v>650</v>
      </c>
    </row>
    <row r="199" spans="1:8">
      <c r="A199" s="53" t="s">
        <v>183</v>
      </c>
      <c r="B199" s="54">
        <v>633000</v>
      </c>
      <c r="C199" s="55" t="s">
        <v>182</v>
      </c>
      <c r="D199" s="54" t="s">
        <v>156</v>
      </c>
      <c r="F199" s="53" t="s">
        <v>155</v>
      </c>
      <c r="G199" s="52" t="s">
        <v>164</v>
      </c>
      <c r="H199" s="52">
        <v>650</v>
      </c>
    </row>
    <row r="200" spans="1:8">
      <c r="A200" s="53" t="s">
        <v>183</v>
      </c>
      <c r="B200" s="54">
        <v>633000</v>
      </c>
      <c r="C200" s="55" t="s">
        <v>182</v>
      </c>
      <c r="D200" s="54" t="s">
        <v>156</v>
      </c>
      <c r="F200" s="53" t="s">
        <v>155</v>
      </c>
      <c r="G200" s="52" t="s">
        <v>163</v>
      </c>
      <c r="H200" s="52">
        <v>650</v>
      </c>
    </row>
    <row r="201" spans="1:8">
      <c r="A201" s="53" t="s">
        <v>183</v>
      </c>
      <c r="B201" s="54">
        <v>633000</v>
      </c>
      <c r="C201" s="55" t="s">
        <v>182</v>
      </c>
      <c r="D201" s="54" t="s">
        <v>156</v>
      </c>
      <c r="F201" s="53" t="s">
        <v>155</v>
      </c>
      <c r="G201" s="55" t="s">
        <v>162</v>
      </c>
      <c r="H201" s="52">
        <v>650</v>
      </c>
    </row>
    <row r="202" spans="1:8">
      <c r="A202" s="53" t="s">
        <v>183</v>
      </c>
      <c r="B202" s="54">
        <v>633000</v>
      </c>
      <c r="C202" s="55" t="s">
        <v>182</v>
      </c>
      <c r="D202" s="54" t="s">
        <v>156</v>
      </c>
      <c r="F202" s="53" t="s">
        <v>155</v>
      </c>
      <c r="G202" s="52" t="s">
        <v>161</v>
      </c>
      <c r="H202" s="52">
        <v>650</v>
      </c>
    </row>
    <row r="203" spans="1:8">
      <c r="A203" s="53" t="s">
        <v>183</v>
      </c>
      <c r="B203" s="54">
        <v>633000</v>
      </c>
      <c r="C203" s="55" t="s">
        <v>182</v>
      </c>
      <c r="D203" s="54" t="s">
        <v>156</v>
      </c>
      <c r="F203" s="53" t="s">
        <v>155</v>
      </c>
      <c r="G203" s="52" t="s">
        <v>160</v>
      </c>
      <c r="H203" s="52">
        <v>650</v>
      </c>
    </row>
    <row r="204" spans="1:8">
      <c r="A204" s="53" t="s">
        <v>183</v>
      </c>
      <c r="B204" s="54">
        <v>633000</v>
      </c>
      <c r="C204" s="55" t="s">
        <v>182</v>
      </c>
      <c r="D204" s="54" t="s">
        <v>156</v>
      </c>
      <c r="F204" s="53" t="s">
        <v>155</v>
      </c>
      <c r="G204" s="52" t="s">
        <v>159</v>
      </c>
      <c r="H204" s="52">
        <v>650</v>
      </c>
    </row>
    <row r="205" spans="1:8">
      <c r="A205" s="53" t="s">
        <v>183</v>
      </c>
      <c r="B205" s="54">
        <v>633000</v>
      </c>
      <c r="C205" s="55" t="s">
        <v>182</v>
      </c>
      <c r="D205" s="54" t="s">
        <v>156</v>
      </c>
      <c r="F205" s="53" t="s">
        <v>155</v>
      </c>
      <c r="G205" s="52" t="s">
        <v>154</v>
      </c>
      <c r="H205" s="52">
        <v>650</v>
      </c>
    </row>
    <row r="206" spans="1:8">
      <c r="A206" s="53" t="s">
        <v>181</v>
      </c>
      <c r="B206" s="54">
        <v>651000</v>
      </c>
      <c r="C206" s="55" t="s">
        <v>180</v>
      </c>
      <c r="D206" s="54" t="s">
        <v>156</v>
      </c>
      <c r="F206" s="53" t="s">
        <v>155</v>
      </c>
      <c r="G206" s="52" t="s">
        <v>169</v>
      </c>
      <c r="H206" s="52">
        <v>1800</v>
      </c>
    </row>
    <row r="207" spans="1:8">
      <c r="A207" s="53" t="s">
        <v>181</v>
      </c>
      <c r="B207" s="54">
        <v>651000</v>
      </c>
      <c r="C207" s="55" t="s">
        <v>180</v>
      </c>
      <c r="D207" s="54" t="s">
        <v>156</v>
      </c>
      <c r="F207" s="53" t="s">
        <v>155</v>
      </c>
      <c r="G207" s="52" t="s">
        <v>168</v>
      </c>
      <c r="H207" s="52">
        <v>1800</v>
      </c>
    </row>
    <row r="208" spans="1:8">
      <c r="A208" s="53" t="s">
        <v>181</v>
      </c>
      <c r="B208" s="54">
        <v>651000</v>
      </c>
      <c r="C208" s="55" t="s">
        <v>180</v>
      </c>
      <c r="D208" s="54" t="s">
        <v>156</v>
      </c>
      <c r="F208" s="53" t="s">
        <v>155</v>
      </c>
      <c r="G208" s="52" t="s">
        <v>167</v>
      </c>
      <c r="H208" s="52">
        <v>1800</v>
      </c>
    </row>
    <row r="209" spans="1:8">
      <c r="A209" s="53" t="s">
        <v>181</v>
      </c>
      <c r="B209" s="54">
        <v>651000</v>
      </c>
      <c r="C209" s="55" t="s">
        <v>180</v>
      </c>
      <c r="D209" s="54" t="s">
        <v>156</v>
      </c>
      <c r="F209" s="53" t="s">
        <v>155</v>
      </c>
      <c r="G209" s="52" t="s">
        <v>166</v>
      </c>
      <c r="H209" s="52">
        <v>1800</v>
      </c>
    </row>
    <row r="210" spans="1:8">
      <c r="A210" s="53" t="s">
        <v>181</v>
      </c>
      <c r="B210" s="54">
        <v>651000</v>
      </c>
      <c r="C210" s="55" t="s">
        <v>180</v>
      </c>
      <c r="D210" s="54" t="s">
        <v>156</v>
      </c>
      <c r="F210" s="53" t="s">
        <v>155</v>
      </c>
      <c r="G210" s="52" t="s">
        <v>165</v>
      </c>
      <c r="H210" s="52">
        <v>1800</v>
      </c>
    </row>
    <row r="211" spans="1:8">
      <c r="A211" s="53" t="s">
        <v>181</v>
      </c>
      <c r="B211" s="54">
        <v>651000</v>
      </c>
      <c r="C211" s="55" t="s">
        <v>180</v>
      </c>
      <c r="D211" s="54" t="s">
        <v>156</v>
      </c>
      <c r="F211" s="53" t="s">
        <v>155</v>
      </c>
      <c r="G211" s="52" t="s">
        <v>164</v>
      </c>
      <c r="H211" s="52">
        <v>1800</v>
      </c>
    </row>
    <row r="212" spans="1:8">
      <c r="A212" s="53" t="s">
        <v>181</v>
      </c>
      <c r="B212" s="54">
        <v>651000</v>
      </c>
      <c r="C212" s="55" t="s">
        <v>180</v>
      </c>
      <c r="D212" s="54" t="s">
        <v>156</v>
      </c>
      <c r="F212" s="53" t="s">
        <v>155</v>
      </c>
      <c r="G212" s="52" t="s">
        <v>163</v>
      </c>
      <c r="H212" s="52">
        <v>1800</v>
      </c>
    </row>
    <row r="213" spans="1:8">
      <c r="A213" s="53" t="s">
        <v>181</v>
      </c>
      <c r="B213" s="54">
        <v>651000</v>
      </c>
      <c r="C213" s="55" t="s">
        <v>180</v>
      </c>
      <c r="D213" s="54" t="s">
        <v>156</v>
      </c>
      <c r="F213" s="53" t="s">
        <v>155</v>
      </c>
      <c r="G213" s="55" t="s">
        <v>162</v>
      </c>
      <c r="H213" s="52">
        <v>1800</v>
      </c>
    </row>
    <row r="214" spans="1:8">
      <c r="A214" s="53" t="s">
        <v>181</v>
      </c>
      <c r="B214" s="54">
        <v>651000</v>
      </c>
      <c r="C214" s="55" t="s">
        <v>180</v>
      </c>
      <c r="D214" s="54" t="s">
        <v>156</v>
      </c>
      <c r="F214" s="53" t="s">
        <v>155</v>
      </c>
      <c r="G214" s="52" t="s">
        <v>161</v>
      </c>
      <c r="H214" s="52">
        <v>1800</v>
      </c>
    </row>
    <row r="215" spans="1:8">
      <c r="A215" s="53" t="s">
        <v>181</v>
      </c>
      <c r="B215" s="54">
        <v>651000</v>
      </c>
      <c r="C215" s="55" t="s">
        <v>180</v>
      </c>
      <c r="D215" s="54" t="s">
        <v>156</v>
      </c>
      <c r="F215" s="53" t="s">
        <v>155</v>
      </c>
      <c r="G215" s="52" t="s">
        <v>160</v>
      </c>
      <c r="H215" s="52">
        <v>1800</v>
      </c>
    </row>
    <row r="216" spans="1:8">
      <c r="A216" s="53" t="s">
        <v>181</v>
      </c>
      <c r="B216" s="54">
        <v>651000</v>
      </c>
      <c r="C216" s="55" t="s">
        <v>180</v>
      </c>
      <c r="D216" s="54" t="s">
        <v>156</v>
      </c>
      <c r="F216" s="53" t="s">
        <v>155</v>
      </c>
      <c r="G216" s="52" t="s">
        <v>159</v>
      </c>
      <c r="H216" s="52">
        <v>1800</v>
      </c>
    </row>
    <row r="217" spans="1:8">
      <c r="A217" s="53" t="s">
        <v>181</v>
      </c>
      <c r="B217" s="54">
        <v>651000</v>
      </c>
      <c r="C217" s="55" t="s">
        <v>180</v>
      </c>
      <c r="D217" s="54" t="s">
        <v>156</v>
      </c>
      <c r="F217" s="53" t="s">
        <v>155</v>
      </c>
      <c r="G217" s="52" t="s">
        <v>154</v>
      </c>
      <c r="H217" s="52">
        <v>1800</v>
      </c>
    </row>
    <row r="218" spans="1:8">
      <c r="A218" s="53" t="s">
        <v>179</v>
      </c>
      <c r="B218" s="54">
        <v>671000</v>
      </c>
      <c r="C218" s="55" t="s">
        <v>178</v>
      </c>
      <c r="D218" s="54" t="s">
        <v>156</v>
      </c>
      <c r="F218" s="53" t="s">
        <v>155</v>
      </c>
      <c r="G218" s="52" t="s">
        <v>169</v>
      </c>
      <c r="H218" s="52">
        <v>48350</v>
      </c>
    </row>
    <row r="219" spans="1:8">
      <c r="A219" s="53" t="s">
        <v>179</v>
      </c>
      <c r="B219" s="53">
        <v>671000</v>
      </c>
      <c r="C219" s="55" t="s">
        <v>178</v>
      </c>
      <c r="D219" s="54" t="s">
        <v>156</v>
      </c>
      <c r="F219" s="53" t="s">
        <v>155</v>
      </c>
      <c r="G219" s="52" t="s">
        <v>168</v>
      </c>
      <c r="H219" s="52">
        <v>48350</v>
      </c>
    </row>
    <row r="220" spans="1:8">
      <c r="A220" s="53" t="s">
        <v>179</v>
      </c>
      <c r="B220" s="54">
        <v>671000</v>
      </c>
      <c r="C220" s="55" t="s">
        <v>178</v>
      </c>
      <c r="D220" s="54" t="s">
        <v>156</v>
      </c>
      <c r="F220" s="53" t="s">
        <v>155</v>
      </c>
      <c r="G220" s="52" t="s">
        <v>167</v>
      </c>
      <c r="H220" s="52">
        <v>48350</v>
      </c>
    </row>
    <row r="221" spans="1:8">
      <c r="A221" s="53" t="s">
        <v>179</v>
      </c>
      <c r="B221" s="53">
        <v>671000</v>
      </c>
      <c r="C221" s="55" t="s">
        <v>178</v>
      </c>
      <c r="D221" s="54" t="s">
        <v>156</v>
      </c>
      <c r="F221" s="53" t="s">
        <v>155</v>
      </c>
      <c r="G221" s="52" t="s">
        <v>166</v>
      </c>
      <c r="H221" s="52">
        <v>48350</v>
      </c>
    </row>
    <row r="222" spans="1:8">
      <c r="A222" s="53" t="s">
        <v>179</v>
      </c>
      <c r="B222" s="54">
        <v>671000</v>
      </c>
      <c r="C222" s="55" t="s">
        <v>178</v>
      </c>
      <c r="D222" s="54" t="s">
        <v>156</v>
      </c>
      <c r="F222" s="53" t="s">
        <v>155</v>
      </c>
      <c r="G222" s="52" t="s">
        <v>165</v>
      </c>
      <c r="H222" s="52">
        <v>48350</v>
      </c>
    </row>
    <row r="223" spans="1:8">
      <c r="A223" s="53" t="s">
        <v>179</v>
      </c>
      <c r="B223" s="53">
        <v>671000</v>
      </c>
      <c r="C223" s="55" t="s">
        <v>178</v>
      </c>
      <c r="D223" s="54" t="s">
        <v>156</v>
      </c>
      <c r="F223" s="53" t="s">
        <v>155</v>
      </c>
      <c r="G223" s="52" t="s">
        <v>164</v>
      </c>
      <c r="H223" s="52">
        <v>48350</v>
      </c>
    </row>
    <row r="224" spans="1:8">
      <c r="A224" s="53" t="s">
        <v>179</v>
      </c>
      <c r="B224" s="54">
        <v>671000</v>
      </c>
      <c r="C224" s="55" t="s">
        <v>178</v>
      </c>
      <c r="D224" s="54" t="s">
        <v>156</v>
      </c>
      <c r="F224" s="53" t="s">
        <v>155</v>
      </c>
      <c r="G224" s="52" t="s">
        <v>163</v>
      </c>
      <c r="H224" s="52">
        <v>48350</v>
      </c>
    </row>
    <row r="225" spans="1:8">
      <c r="A225" s="53" t="s">
        <v>179</v>
      </c>
      <c r="B225" s="53">
        <v>671000</v>
      </c>
      <c r="C225" s="55" t="s">
        <v>178</v>
      </c>
      <c r="D225" s="54" t="s">
        <v>156</v>
      </c>
      <c r="F225" s="53" t="s">
        <v>155</v>
      </c>
      <c r="G225" s="55" t="s">
        <v>162</v>
      </c>
      <c r="H225" s="52">
        <v>48350</v>
      </c>
    </row>
    <row r="226" spans="1:8">
      <c r="A226" s="53" t="s">
        <v>179</v>
      </c>
      <c r="B226" s="54">
        <v>671000</v>
      </c>
      <c r="C226" s="55" t="s">
        <v>178</v>
      </c>
      <c r="D226" s="54" t="s">
        <v>156</v>
      </c>
      <c r="F226" s="53" t="s">
        <v>155</v>
      </c>
      <c r="G226" s="52" t="s">
        <v>161</v>
      </c>
      <c r="H226" s="52">
        <v>48350</v>
      </c>
    </row>
    <row r="227" spans="1:8">
      <c r="A227" s="53" t="s">
        <v>179</v>
      </c>
      <c r="B227" s="53">
        <v>671000</v>
      </c>
      <c r="C227" s="55" t="s">
        <v>178</v>
      </c>
      <c r="D227" s="54" t="s">
        <v>156</v>
      </c>
      <c r="F227" s="53" t="s">
        <v>155</v>
      </c>
      <c r="G227" s="52" t="s">
        <v>160</v>
      </c>
      <c r="H227" s="52">
        <v>48350</v>
      </c>
    </row>
    <row r="228" spans="1:8">
      <c r="A228" s="53" t="s">
        <v>179</v>
      </c>
      <c r="B228" s="54">
        <v>671000</v>
      </c>
      <c r="C228" s="55" t="s">
        <v>178</v>
      </c>
      <c r="D228" s="54" t="s">
        <v>156</v>
      </c>
      <c r="F228" s="53" t="s">
        <v>155</v>
      </c>
      <c r="G228" s="52" t="s">
        <v>159</v>
      </c>
      <c r="H228" s="52">
        <v>48350</v>
      </c>
    </row>
    <row r="229" spans="1:8">
      <c r="A229" s="53" t="s">
        <v>179</v>
      </c>
      <c r="B229" s="53">
        <v>671000</v>
      </c>
      <c r="C229" s="55" t="s">
        <v>178</v>
      </c>
      <c r="D229" s="54" t="s">
        <v>156</v>
      </c>
      <c r="F229" s="53" t="s">
        <v>155</v>
      </c>
      <c r="G229" s="52" t="s">
        <v>154</v>
      </c>
      <c r="H229" s="52">
        <v>48350</v>
      </c>
    </row>
    <row r="230" spans="1:8">
      <c r="A230" s="53" t="s">
        <v>177</v>
      </c>
      <c r="B230" s="54">
        <v>691000</v>
      </c>
      <c r="C230" s="56" t="s">
        <v>176</v>
      </c>
      <c r="D230" s="54" t="s">
        <v>156</v>
      </c>
      <c r="F230" s="53" t="s">
        <v>155</v>
      </c>
      <c r="G230" s="52" t="s">
        <v>169</v>
      </c>
      <c r="H230" s="52">
        <v>38460</v>
      </c>
    </row>
    <row r="231" spans="1:8">
      <c r="A231" s="53" t="s">
        <v>177</v>
      </c>
      <c r="B231" s="54">
        <v>691000</v>
      </c>
      <c r="C231" s="56" t="s">
        <v>176</v>
      </c>
      <c r="D231" s="54" t="s">
        <v>156</v>
      </c>
      <c r="F231" s="53" t="s">
        <v>155</v>
      </c>
      <c r="G231" s="52" t="s">
        <v>168</v>
      </c>
      <c r="H231" s="52">
        <v>38460</v>
      </c>
    </row>
    <row r="232" spans="1:8">
      <c r="A232" s="53" t="s">
        <v>177</v>
      </c>
      <c r="B232" s="54">
        <v>691000</v>
      </c>
      <c r="C232" s="56" t="s">
        <v>176</v>
      </c>
      <c r="D232" s="54" t="s">
        <v>156</v>
      </c>
      <c r="F232" s="53" t="s">
        <v>155</v>
      </c>
      <c r="G232" s="52" t="s">
        <v>167</v>
      </c>
      <c r="H232" s="52">
        <v>38460</v>
      </c>
    </row>
    <row r="233" spans="1:8">
      <c r="A233" s="53" t="s">
        <v>177</v>
      </c>
      <c r="B233" s="54">
        <v>691000</v>
      </c>
      <c r="C233" s="56" t="s">
        <v>176</v>
      </c>
      <c r="D233" s="54" t="s">
        <v>156</v>
      </c>
      <c r="F233" s="53" t="s">
        <v>155</v>
      </c>
      <c r="G233" s="52" t="s">
        <v>166</v>
      </c>
      <c r="H233" s="52">
        <v>38460</v>
      </c>
    </row>
    <row r="234" spans="1:8">
      <c r="A234" s="53" t="s">
        <v>177</v>
      </c>
      <c r="B234" s="54">
        <v>691000</v>
      </c>
      <c r="C234" s="56" t="s">
        <v>176</v>
      </c>
      <c r="D234" s="54" t="s">
        <v>156</v>
      </c>
      <c r="F234" s="53" t="s">
        <v>155</v>
      </c>
      <c r="G234" s="52" t="s">
        <v>165</v>
      </c>
      <c r="H234" s="52">
        <v>38460</v>
      </c>
    </row>
    <row r="235" spans="1:8">
      <c r="A235" s="53" t="s">
        <v>177</v>
      </c>
      <c r="B235" s="54">
        <v>691000</v>
      </c>
      <c r="C235" s="56" t="s">
        <v>176</v>
      </c>
      <c r="D235" s="54" t="s">
        <v>156</v>
      </c>
      <c r="F235" s="53" t="s">
        <v>155</v>
      </c>
      <c r="G235" s="52" t="s">
        <v>164</v>
      </c>
      <c r="H235" s="52">
        <v>38460</v>
      </c>
    </row>
    <row r="236" spans="1:8">
      <c r="A236" s="53" t="s">
        <v>177</v>
      </c>
      <c r="B236" s="54">
        <v>691000</v>
      </c>
      <c r="C236" s="56" t="s">
        <v>176</v>
      </c>
      <c r="D236" s="54" t="s">
        <v>156</v>
      </c>
      <c r="F236" s="53" t="s">
        <v>155</v>
      </c>
      <c r="G236" s="52" t="s">
        <v>163</v>
      </c>
      <c r="H236" s="52">
        <v>38460</v>
      </c>
    </row>
    <row r="237" spans="1:8">
      <c r="A237" s="53" t="s">
        <v>177</v>
      </c>
      <c r="B237" s="54">
        <v>691000</v>
      </c>
      <c r="C237" s="56" t="s">
        <v>176</v>
      </c>
      <c r="D237" s="54" t="s">
        <v>156</v>
      </c>
      <c r="F237" s="53" t="s">
        <v>155</v>
      </c>
      <c r="G237" s="55" t="s">
        <v>162</v>
      </c>
      <c r="H237" s="52">
        <v>38460</v>
      </c>
    </row>
    <row r="238" spans="1:8">
      <c r="A238" s="53" t="s">
        <v>177</v>
      </c>
      <c r="B238" s="54">
        <v>691000</v>
      </c>
      <c r="C238" s="56" t="s">
        <v>176</v>
      </c>
      <c r="D238" s="54" t="s">
        <v>156</v>
      </c>
      <c r="F238" s="53" t="s">
        <v>155</v>
      </c>
      <c r="G238" s="52" t="s">
        <v>161</v>
      </c>
      <c r="H238" s="52">
        <v>38460</v>
      </c>
    </row>
    <row r="239" spans="1:8">
      <c r="A239" s="53" t="s">
        <v>177</v>
      </c>
      <c r="B239" s="54">
        <v>691000</v>
      </c>
      <c r="C239" s="56" t="s">
        <v>176</v>
      </c>
      <c r="D239" s="54" t="s">
        <v>156</v>
      </c>
      <c r="F239" s="53" t="s">
        <v>155</v>
      </c>
      <c r="G239" s="52" t="s">
        <v>160</v>
      </c>
      <c r="H239" s="52">
        <v>38460</v>
      </c>
    </row>
    <row r="240" spans="1:8">
      <c r="A240" s="53" t="s">
        <v>177</v>
      </c>
      <c r="B240" s="54">
        <v>691000</v>
      </c>
      <c r="C240" s="56" t="s">
        <v>176</v>
      </c>
      <c r="D240" s="54" t="s">
        <v>156</v>
      </c>
      <c r="F240" s="53" t="s">
        <v>155</v>
      </c>
      <c r="G240" s="52" t="s">
        <v>159</v>
      </c>
      <c r="H240" s="52">
        <v>38460</v>
      </c>
    </row>
    <row r="241" spans="1:8">
      <c r="A241" s="53" t="s">
        <v>177</v>
      </c>
      <c r="B241" s="54">
        <v>691000</v>
      </c>
      <c r="C241" s="56" t="s">
        <v>176</v>
      </c>
      <c r="D241" s="54" t="s">
        <v>156</v>
      </c>
      <c r="F241" s="53" t="s">
        <v>155</v>
      </c>
      <c r="G241" s="52" t="s">
        <v>154</v>
      </c>
      <c r="H241" s="52">
        <v>38460</v>
      </c>
    </row>
    <row r="242" spans="1:8">
      <c r="A242" s="53" t="s">
        <v>175</v>
      </c>
      <c r="B242" s="54">
        <v>711000</v>
      </c>
      <c r="C242" s="52" t="s">
        <v>174</v>
      </c>
      <c r="D242" s="54" t="s">
        <v>156</v>
      </c>
      <c r="F242" s="53" t="s">
        <v>155</v>
      </c>
      <c r="G242" s="52" t="s">
        <v>169</v>
      </c>
      <c r="H242" s="52">
        <v>23120</v>
      </c>
    </row>
    <row r="243" spans="1:8">
      <c r="A243" s="53" t="s">
        <v>175</v>
      </c>
      <c r="B243" s="54">
        <v>711000</v>
      </c>
      <c r="C243" s="52" t="s">
        <v>174</v>
      </c>
      <c r="D243" s="54" t="s">
        <v>156</v>
      </c>
      <c r="F243" s="53" t="s">
        <v>155</v>
      </c>
      <c r="G243" s="52" t="s">
        <v>168</v>
      </c>
      <c r="H243" s="52">
        <v>23120</v>
      </c>
    </row>
    <row r="244" spans="1:8">
      <c r="A244" s="53" t="s">
        <v>175</v>
      </c>
      <c r="B244" s="54">
        <v>711000</v>
      </c>
      <c r="C244" s="52" t="s">
        <v>174</v>
      </c>
      <c r="D244" s="54" t="s">
        <v>156</v>
      </c>
      <c r="F244" s="53" t="s">
        <v>155</v>
      </c>
      <c r="G244" s="52" t="s">
        <v>167</v>
      </c>
      <c r="H244" s="52">
        <v>23120</v>
      </c>
    </row>
    <row r="245" spans="1:8">
      <c r="A245" s="53" t="s">
        <v>175</v>
      </c>
      <c r="B245" s="54">
        <v>711000</v>
      </c>
      <c r="C245" s="52" t="s">
        <v>174</v>
      </c>
      <c r="D245" s="54" t="s">
        <v>156</v>
      </c>
      <c r="F245" s="53" t="s">
        <v>155</v>
      </c>
      <c r="G245" s="52" t="s">
        <v>166</v>
      </c>
      <c r="H245" s="52">
        <v>23120</v>
      </c>
    </row>
    <row r="246" spans="1:8">
      <c r="A246" s="53" t="s">
        <v>175</v>
      </c>
      <c r="B246" s="54">
        <v>711000</v>
      </c>
      <c r="C246" s="52" t="s">
        <v>174</v>
      </c>
      <c r="D246" s="54" t="s">
        <v>156</v>
      </c>
      <c r="F246" s="53" t="s">
        <v>155</v>
      </c>
      <c r="G246" s="52" t="s">
        <v>165</v>
      </c>
      <c r="H246" s="52">
        <v>23120</v>
      </c>
    </row>
    <row r="247" spans="1:8">
      <c r="A247" s="53" t="s">
        <v>175</v>
      </c>
      <c r="B247" s="54">
        <v>711000</v>
      </c>
      <c r="C247" s="52" t="s">
        <v>174</v>
      </c>
      <c r="D247" s="54" t="s">
        <v>156</v>
      </c>
      <c r="F247" s="53" t="s">
        <v>155</v>
      </c>
      <c r="G247" s="52" t="s">
        <v>164</v>
      </c>
      <c r="H247" s="52">
        <v>23120</v>
      </c>
    </row>
    <row r="248" spans="1:8">
      <c r="A248" s="53" t="s">
        <v>175</v>
      </c>
      <c r="B248" s="54">
        <v>711000</v>
      </c>
      <c r="C248" s="52" t="s">
        <v>174</v>
      </c>
      <c r="D248" s="54" t="s">
        <v>156</v>
      </c>
      <c r="F248" s="53" t="s">
        <v>155</v>
      </c>
      <c r="G248" s="52" t="s">
        <v>163</v>
      </c>
      <c r="H248" s="52">
        <v>23120</v>
      </c>
    </row>
    <row r="249" spans="1:8">
      <c r="A249" s="53" t="s">
        <v>175</v>
      </c>
      <c r="B249" s="54">
        <v>711000</v>
      </c>
      <c r="C249" s="52" t="s">
        <v>174</v>
      </c>
      <c r="D249" s="54" t="s">
        <v>156</v>
      </c>
      <c r="F249" s="53" t="s">
        <v>155</v>
      </c>
      <c r="G249" s="55" t="s">
        <v>162</v>
      </c>
      <c r="H249" s="52">
        <v>23120</v>
      </c>
    </row>
    <row r="250" spans="1:8">
      <c r="A250" s="53" t="s">
        <v>175</v>
      </c>
      <c r="B250" s="54">
        <v>711000</v>
      </c>
      <c r="C250" s="52" t="s">
        <v>174</v>
      </c>
      <c r="D250" s="54" t="s">
        <v>156</v>
      </c>
      <c r="F250" s="53" t="s">
        <v>155</v>
      </c>
      <c r="G250" s="52" t="s">
        <v>161</v>
      </c>
      <c r="H250" s="52">
        <v>23120</v>
      </c>
    </row>
    <row r="251" spans="1:8">
      <c r="A251" s="53" t="s">
        <v>175</v>
      </c>
      <c r="B251" s="54">
        <v>711000</v>
      </c>
      <c r="C251" s="52" t="s">
        <v>174</v>
      </c>
      <c r="D251" s="54" t="s">
        <v>156</v>
      </c>
      <c r="F251" s="53" t="s">
        <v>155</v>
      </c>
      <c r="G251" s="52" t="s">
        <v>160</v>
      </c>
      <c r="H251" s="52">
        <v>23120</v>
      </c>
    </row>
    <row r="252" spans="1:8">
      <c r="A252" s="53" t="s">
        <v>175</v>
      </c>
      <c r="B252" s="54">
        <v>711000</v>
      </c>
      <c r="C252" s="52" t="s">
        <v>174</v>
      </c>
      <c r="D252" s="54" t="s">
        <v>156</v>
      </c>
      <c r="F252" s="53" t="s">
        <v>155</v>
      </c>
      <c r="G252" s="52" t="s">
        <v>159</v>
      </c>
      <c r="H252" s="52">
        <v>23120</v>
      </c>
    </row>
    <row r="253" spans="1:8">
      <c r="A253" s="53" t="s">
        <v>175</v>
      </c>
      <c r="B253" s="54">
        <v>711000</v>
      </c>
      <c r="C253" s="52" t="s">
        <v>174</v>
      </c>
      <c r="D253" s="54" t="s">
        <v>156</v>
      </c>
      <c r="F253" s="53" t="s">
        <v>155</v>
      </c>
      <c r="G253" s="52" t="s">
        <v>154</v>
      </c>
      <c r="H253" s="52">
        <v>23120</v>
      </c>
    </row>
    <row r="254" spans="1:8">
      <c r="A254" s="53" t="s">
        <v>173</v>
      </c>
      <c r="B254" s="54">
        <v>721000</v>
      </c>
      <c r="C254" s="56" t="s">
        <v>172</v>
      </c>
      <c r="D254" s="54" t="s">
        <v>156</v>
      </c>
      <c r="F254" s="53" t="s">
        <v>155</v>
      </c>
      <c r="G254" s="52" t="s">
        <v>169</v>
      </c>
      <c r="H254" s="52">
        <v>4995</v>
      </c>
    </row>
    <row r="255" spans="1:8">
      <c r="A255" s="53" t="s">
        <v>173</v>
      </c>
      <c r="B255" s="54">
        <v>721000</v>
      </c>
      <c r="C255" s="56" t="s">
        <v>172</v>
      </c>
      <c r="D255" s="54" t="s">
        <v>156</v>
      </c>
      <c r="F255" s="53" t="s">
        <v>155</v>
      </c>
      <c r="G255" s="52" t="s">
        <v>168</v>
      </c>
      <c r="H255" s="52">
        <v>4995</v>
      </c>
    </row>
    <row r="256" spans="1:8">
      <c r="A256" s="53" t="s">
        <v>173</v>
      </c>
      <c r="B256" s="54">
        <v>721000</v>
      </c>
      <c r="C256" s="56" t="s">
        <v>172</v>
      </c>
      <c r="D256" s="54" t="s">
        <v>156</v>
      </c>
      <c r="F256" s="53" t="s">
        <v>155</v>
      </c>
      <c r="G256" s="52" t="s">
        <v>167</v>
      </c>
      <c r="H256" s="52">
        <v>4995</v>
      </c>
    </row>
    <row r="257" spans="1:8">
      <c r="A257" s="53" t="s">
        <v>173</v>
      </c>
      <c r="B257" s="54">
        <v>721000</v>
      </c>
      <c r="C257" s="56" t="s">
        <v>172</v>
      </c>
      <c r="D257" s="54" t="s">
        <v>156</v>
      </c>
      <c r="F257" s="53" t="s">
        <v>155</v>
      </c>
      <c r="G257" s="52" t="s">
        <v>166</v>
      </c>
      <c r="H257" s="52">
        <v>4995</v>
      </c>
    </row>
    <row r="258" spans="1:8">
      <c r="A258" s="53" t="s">
        <v>173</v>
      </c>
      <c r="B258" s="54">
        <v>721000</v>
      </c>
      <c r="C258" s="56" t="s">
        <v>172</v>
      </c>
      <c r="D258" s="54" t="s">
        <v>156</v>
      </c>
      <c r="F258" s="53" t="s">
        <v>155</v>
      </c>
      <c r="G258" s="52" t="s">
        <v>165</v>
      </c>
      <c r="H258" s="52">
        <v>4995</v>
      </c>
    </row>
    <row r="259" spans="1:8">
      <c r="A259" s="53" t="s">
        <v>173</v>
      </c>
      <c r="B259" s="54">
        <v>721000</v>
      </c>
      <c r="C259" s="56" t="s">
        <v>172</v>
      </c>
      <c r="D259" s="54" t="s">
        <v>156</v>
      </c>
      <c r="F259" s="53" t="s">
        <v>155</v>
      </c>
      <c r="G259" s="52" t="s">
        <v>164</v>
      </c>
      <c r="H259" s="52">
        <v>4995</v>
      </c>
    </row>
    <row r="260" spans="1:8">
      <c r="A260" s="53" t="s">
        <v>173</v>
      </c>
      <c r="B260" s="54">
        <v>721000</v>
      </c>
      <c r="C260" s="56" t="s">
        <v>172</v>
      </c>
      <c r="D260" s="54" t="s">
        <v>156</v>
      </c>
      <c r="F260" s="53" t="s">
        <v>155</v>
      </c>
      <c r="G260" s="52" t="s">
        <v>163</v>
      </c>
      <c r="H260" s="52">
        <v>4995</v>
      </c>
    </row>
    <row r="261" spans="1:8">
      <c r="A261" s="53" t="s">
        <v>173</v>
      </c>
      <c r="B261" s="54">
        <v>721000</v>
      </c>
      <c r="C261" s="56" t="s">
        <v>172</v>
      </c>
      <c r="D261" s="54" t="s">
        <v>156</v>
      </c>
      <c r="F261" s="53" t="s">
        <v>155</v>
      </c>
      <c r="G261" s="55" t="s">
        <v>162</v>
      </c>
      <c r="H261" s="52">
        <v>4995</v>
      </c>
    </row>
    <row r="262" spans="1:8">
      <c r="A262" s="53" t="s">
        <v>173</v>
      </c>
      <c r="B262" s="54">
        <v>721000</v>
      </c>
      <c r="C262" s="56" t="s">
        <v>172</v>
      </c>
      <c r="D262" s="54" t="s">
        <v>156</v>
      </c>
      <c r="F262" s="53" t="s">
        <v>155</v>
      </c>
      <c r="G262" s="52" t="s">
        <v>161</v>
      </c>
      <c r="H262" s="52">
        <v>4995</v>
      </c>
    </row>
    <row r="263" spans="1:8">
      <c r="A263" s="53" t="s">
        <v>173</v>
      </c>
      <c r="B263" s="54">
        <v>721000</v>
      </c>
      <c r="C263" s="56" t="s">
        <v>172</v>
      </c>
      <c r="D263" s="54" t="s">
        <v>156</v>
      </c>
      <c r="F263" s="53" t="s">
        <v>155</v>
      </c>
      <c r="G263" s="52" t="s">
        <v>160</v>
      </c>
      <c r="H263" s="52">
        <v>4995</v>
      </c>
    </row>
    <row r="264" spans="1:8">
      <c r="A264" s="53" t="s">
        <v>173</v>
      </c>
      <c r="B264" s="54">
        <v>721000</v>
      </c>
      <c r="C264" s="56" t="s">
        <v>172</v>
      </c>
      <c r="D264" s="54" t="s">
        <v>156</v>
      </c>
      <c r="F264" s="53" t="s">
        <v>155</v>
      </c>
      <c r="G264" s="52" t="s">
        <v>159</v>
      </c>
      <c r="H264" s="52">
        <v>4995</v>
      </c>
    </row>
    <row r="265" spans="1:8">
      <c r="A265" s="53" t="s">
        <v>173</v>
      </c>
      <c r="B265" s="54">
        <v>721000</v>
      </c>
      <c r="C265" s="56" t="s">
        <v>172</v>
      </c>
      <c r="D265" s="54" t="s">
        <v>156</v>
      </c>
      <c r="F265" s="53" t="s">
        <v>155</v>
      </c>
      <c r="G265" s="52" t="s">
        <v>154</v>
      </c>
      <c r="H265" s="52">
        <v>4995</v>
      </c>
    </row>
    <row r="266" spans="1:8">
      <c r="A266" s="54" t="s">
        <v>158</v>
      </c>
      <c r="B266" s="54">
        <v>791000</v>
      </c>
      <c r="C266" s="52" t="s">
        <v>171</v>
      </c>
      <c r="D266" s="54" t="s">
        <v>156</v>
      </c>
      <c r="F266" s="53" t="s">
        <v>155</v>
      </c>
      <c r="G266" s="52" t="s">
        <v>169</v>
      </c>
      <c r="H266" s="52">
        <v>920</v>
      </c>
    </row>
    <row r="267" spans="1:8">
      <c r="A267" s="54" t="s">
        <v>158</v>
      </c>
      <c r="B267" s="54">
        <v>791000</v>
      </c>
      <c r="C267" s="52" t="s">
        <v>171</v>
      </c>
      <c r="D267" s="54" t="s">
        <v>156</v>
      </c>
      <c r="F267" s="53" t="s">
        <v>155</v>
      </c>
      <c r="G267" s="52" t="s">
        <v>168</v>
      </c>
      <c r="H267" s="52">
        <v>920</v>
      </c>
    </row>
    <row r="268" spans="1:8">
      <c r="A268" s="54" t="s">
        <v>158</v>
      </c>
      <c r="B268" s="54">
        <v>791000</v>
      </c>
      <c r="C268" s="52" t="s">
        <v>171</v>
      </c>
      <c r="D268" s="54" t="s">
        <v>156</v>
      </c>
      <c r="F268" s="53" t="s">
        <v>155</v>
      </c>
      <c r="G268" s="52" t="s">
        <v>167</v>
      </c>
      <c r="H268" s="52">
        <v>920</v>
      </c>
    </row>
    <row r="269" spans="1:8">
      <c r="A269" s="54" t="s">
        <v>158</v>
      </c>
      <c r="B269" s="54">
        <v>791000</v>
      </c>
      <c r="C269" s="52" t="s">
        <v>171</v>
      </c>
      <c r="D269" s="54" t="s">
        <v>156</v>
      </c>
      <c r="F269" s="53" t="s">
        <v>155</v>
      </c>
      <c r="G269" s="52" t="s">
        <v>166</v>
      </c>
      <c r="H269" s="52">
        <v>920</v>
      </c>
    </row>
    <row r="270" spans="1:8">
      <c r="A270" s="54" t="s">
        <v>158</v>
      </c>
      <c r="B270" s="54">
        <v>791000</v>
      </c>
      <c r="C270" s="52" t="s">
        <v>171</v>
      </c>
      <c r="D270" s="54" t="s">
        <v>156</v>
      </c>
      <c r="F270" s="53" t="s">
        <v>155</v>
      </c>
      <c r="G270" s="52" t="s">
        <v>165</v>
      </c>
      <c r="H270" s="52">
        <v>920</v>
      </c>
    </row>
    <row r="271" spans="1:8">
      <c r="A271" s="54" t="s">
        <v>158</v>
      </c>
      <c r="B271" s="54">
        <v>791000</v>
      </c>
      <c r="C271" s="52" t="s">
        <v>171</v>
      </c>
      <c r="D271" s="54" t="s">
        <v>156</v>
      </c>
      <c r="F271" s="53" t="s">
        <v>155</v>
      </c>
      <c r="G271" s="52" t="s">
        <v>164</v>
      </c>
      <c r="H271" s="52">
        <v>920</v>
      </c>
    </row>
    <row r="272" spans="1:8">
      <c r="A272" s="54" t="s">
        <v>158</v>
      </c>
      <c r="B272" s="54">
        <v>791000</v>
      </c>
      <c r="C272" s="52" t="s">
        <v>171</v>
      </c>
      <c r="D272" s="54" t="s">
        <v>156</v>
      </c>
      <c r="F272" s="53" t="s">
        <v>155</v>
      </c>
      <c r="G272" s="52" t="s">
        <v>163</v>
      </c>
      <c r="H272" s="52">
        <v>920</v>
      </c>
    </row>
    <row r="273" spans="1:8">
      <c r="A273" s="54" t="s">
        <v>158</v>
      </c>
      <c r="B273" s="54">
        <v>791000</v>
      </c>
      <c r="C273" s="52" t="s">
        <v>171</v>
      </c>
      <c r="D273" s="54" t="s">
        <v>156</v>
      </c>
      <c r="F273" s="53" t="s">
        <v>155</v>
      </c>
      <c r="G273" s="55" t="s">
        <v>162</v>
      </c>
      <c r="H273" s="52">
        <v>920</v>
      </c>
    </row>
    <row r="274" spans="1:8">
      <c r="A274" s="54" t="s">
        <v>158</v>
      </c>
      <c r="B274" s="54">
        <v>791000</v>
      </c>
      <c r="C274" s="52" t="s">
        <v>171</v>
      </c>
      <c r="D274" s="54" t="s">
        <v>156</v>
      </c>
      <c r="F274" s="53" t="s">
        <v>155</v>
      </c>
      <c r="G274" s="52" t="s">
        <v>161</v>
      </c>
      <c r="H274" s="52">
        <v>920</v>
      </c>
    </row>
    <row r="275" spans="1:8">
      <c r="A275" s="54" t="s">
        <v>158</v>
      </c>
      <c r="B275" s="54">
        <v>791000</v>
      </c>
      <c r="C275" s="52" t="s">
        <v>171</v>
      </c>
      <c r="D275" s="54" t="s">
        <v>156</v>
      </c>
      <c r="F275" s="53" t="s">
        <v>155</v>
      </c>
      <c r="G275" s="52" t="s">
        <v>160</v>
      </c>
      <c r="H275" s="52">
        <v>920</v>
      </c>
    </row>
    <row r="276" spans="1:8">
      <c r="A276" s="54" t="s">
        <v>158</v>
      </c>
      <c r="B276" s="54">
        <v>791000</v>
      </c>
      <c r="C276" s="52" t="s">
        <v>171</v>
      </c>
      <c r="D276" s="54" t="s">
        <v>156</v>
      </c>
      <c r="F276" s="53" t="s">
        <v>155</v>
      </c>
      <c r="G276" s="52" t="s">
        <v>159</v>
      </c>
      <c r="H276" s="52">
        <v>920</v>
      </c>
    </row>
    <row r="277" spans="1:8">
      <c r="A277" s="54" t="s">
        <v>158</v>
      </c>
      <c r="B277" s="54">
        <v>791000</v>
      </c>
      <c r="C277" s="52" t="s">
        <v>171</v>
      </c>
      <c r="D277" s="54" t="s">
        <v>156</v>
      </c>
      <c r="F277" s="53" t="s">
        <v>155</v>
      </c>
      <c r="G277" s="52" t="s">
        <v>154</v>
      </c>
      <c r="H277" s="52">
        <v>920</v>
      </c>
    </row>
    <row r="278" spans="1:8">
      <c r="A278" s="54" t="s">
        <v>158</v>
      </c>
      <c r="B278" s="54">
        <v>792000</v>
      </c>
      <c r="C278" s="56" t="s">
        <v>170</v>
      </c>
      <c r="D278" s="54" t="s">
        <v>156</v>
      </c>
      <c r="F278" s="53" t="s">
        <v>155</v>
      </c>
      <c r="G278" s="52" t="s">
        <v>169</v>
      </c>
      <c r="H278" s="52">
        <v>3050</v>
      </c>
    </row>
    <row r="279" spans="1:8">
      <c r="A279" s="54" t="s">
        <v>158</v>
      </c>
      <c r="B279" s="54">
        <v>792000</v>
      </c>
      <c r="C279" s="56" t="s">
        <v>170</v>
      </c>
      <c r="D279" s="54" t="s">
        <v>156</v>
      </c>
      <c r="F279" s="53" t="s">
        <v>155</v>
      </c>
      <c r="G279" s="52" t="s">
        <v>168</v>
      </c>
      <c r="H279" s="52">
        <v>3050</v>
      </c>
    </row>
    <row r="280" spans="1:8">
      <c r="A280" s="54" t="s">
        <v>158</v>
      </c>
      <c r="B280" s="54">
        <v>792000</v>
      </c>
      <c r="C280" s="56" t="s">
        <v>170</v>
      </c>
      <c r="D280" s="54" t="s">
        <v>156</v>
      </c>
      <c r="F280" s="53" t="s">
        <v>155</v>
      </c>
      <c r="G280" s="52" t="s">
        <v>167</v>
      </c>
      <c r="H280" s="52">
        <v>3050</v>
      </c>
    </row>
    <row r="281" spans="1:8">
      <c r="A281" s="54" t="s">
        <v>158</v>
      </c>
      <c r="B281" s="54">
        <v>792000</v>
      </c>
      <c r="C281" s="56" t="s">
        <v>170</v>
      </c>
      <c r="D281" s="54" t="s">
        <v>156</v>
      </c>
      <c r="F281" s="53" t="s">
        <v>155</v>
      </c>
      <c r="G281" s="52" t="s">
        <v>166</v>
      </c>
      <c r="H281" s="52">
        <v>3050</v>
      </c>
    </row>
    <row r="282" spans="1:8">
      <c r="A282" s="54" t="s">
        <v>158</v>
      </c>
      <c r="B282" s="54">
        <v>792000</v>
      </c>
      <c r="C282" s="56" t="s">
        <v>170</v>
      </c>
      <c r="D282" s="54" t="s">
        <v>156</v>
      </c>
      <c r="F282" s="53" t="s">
        <v>155</v>
      </c>
      <c r="G282" s="52" t="s">
        <v>165</v>
      </c>
      <c r="H282" s="52">
        <v>3050</v>
      </c>
    </row>
    <row r="283" spans="1:8">
      <c r="A283" s="54" t="s">
        <v>158</v>
      </c>
      <c r="B283" s="54">
        <v>792000</v>
      </c>
      <c r="C283" s="56" t="s">
        <v>170</v>
      </c>
      <c r="D283" s="54" t="s">
        <v>156</v>
      </c>
      <c r="F283" s="53" t="s">
        <v>155</v>
      </c>
      <c r="G283" s="52" t="s">
        <v>164</v>
      </c>
      <c r="H283" s="52">
        <v>3050</v>
      </c>
    </row>
    <row r="284" spans="1:8">
      <c r="A284" s="54" t="s">
        <v>158</v>
      </c>
      <c r="B284" s="54">
        <v>792000</v>
      </c>
      <c r="C284" s="56" t="s">
        <v>170</v>
      </c>
      <c r="D284" s="54" t="s">
        <v>156</v>
      </c>
      <c r="F284" s="53" t="s">
        <v>155</v>
      </c>
      <c r="G284" s="52" t="s">
        <v>163</v>
      </c>
      <c r="H284" s="52">
        <v>3050</v>
      </c>
    </row>
    <row r="285" spans="1:8">
      <c r="A285" s="54" t="s">
        <v>158</v>
      </c>
      <c r="B285" s="54">
        <v>792000</v>
      </c>
      <c r="C285" s="56" t="s">
        <v>170</v>
      </c>
      <c r="D285" s="54" t="s">
        <v>156</v>
      </c>
      <c r="F285" s="53" t="s">
        <v>155</v>
      </c>
      <c r="G285" s="55" t="s">
        <v>162</v>
      </c>
      <c r="H285" s="52">
        <v>3050</v>
      </c>
    </row>
    <row r="286" spans="1:8">
      <c r="A286" s="54" t="s">
        <v>158</v>
      </c>
      <c r="B286" s="54">
        <v>792000</v>
      </c>
      <c r="C286" s="56" t="s">
        <v>170</v>
      </c>
      <c r="D286" s="54" t="s">
        <v>156</v>
      </c>
      <c r="F286" s="53" t="s">
        <v>155</v>
      </c>
      <c r="G286" s="52" t="s">
        <v>161</v>
      </c>
      <c r="H286" s="52">
        <v>3050</v>
      </c>
    </row>
    <row r="287" spans="1:8">
      <c r="A287" s="54" t="s">
        <v>158</v>
      </c>
      <c r="B287" s="54">
        <v>792000</v>
      </c>
      <c r="C287" s="56" t="s">
        <v>170</v>
      </c>
      <c r="D287" s="54" t="s">
        <v>156</v>
      </c>
      <c r="F287" s="53" t="s">
        <v>155</v>
      </c>
      <c r="G287" s="52" t="s">
        <v>160</v>
      </c>
      <c r="H287" s="52">
        <v>3050</v>
      </c>
    </row>
    <row r="288" spans="1:8">
      <c r="A288" s="54" t="s">
        <v>158</v>
      </c>
      <c r="B288" s="54">
        <v>792000</v>
      </c>
      <c r="C288" s="56" t="s">
        <v>170</v>
      </c>
      <c r="D288" s="54" t="s">
        <v>156</v>
      </c>
      <c r="F288" s="53" t="s">
        <v>155</v>
      </c>
      <c r="G288" s="52" t="s">
        <v>159</v>
      </c>
      <c r="H288" s="52">
        <v>3050</v>
      </c>
    </row>
    <row r="289" spans="1:8">
      <c r="A289" s="54" t="s">
        <v>158</v>
      </c>
      <c r="B289" s="54">
        <v>792000</v>
      </c>
      <c r="C289" s="56" t="s">
        <v>170</v>
      </c>
      <c r="D289" s="54" t="s">
        <v>156</v>
      </c>
      <c r="F289" s="53" t="s">
        <v>155</v>
      </c>
      <c r="G289" s="52" t="s">
        <v>154</v>
      </c>
      <c r="H289" s="52">
        <v>3050</v>
      </c>
    </row>
    <row r="290" spans="1:8">
      <c r="A290" s="54" t="s">
        <v>158</v>
      </c>
      <c r="B290" s="54">
        <v>793000</v>
      </c>
      <c r="C290" s="52" t="s">
        <v>157</v>
      </c>
      <c r="D290" s="54" t="s">
        <v>156</v>
      </c>
      <c r="F290" s="53" t="s">
        <v>155</v>
      </c>
      <c r="G290" s="52" t="s">
        <v>169</v>
      </c>
      <c r="H290" s="52">
        <v>30000</v>
      </c>
    </row>
    <row r="291" spans="1:8">
      <c r="A291" s="54" t="s">
        <v>158</v>
      </c>
      <c r="B291" s="54">
        <v>793000</v>
      </c>
      <c r="C291" s="52" t="s">
        <v>157</v>
      </c>
      <c r="D291" s="54" t="s">
        <v>156</v>
      </c>
      <c r="F291" s="53" t="s">
        <v>155</v>
      </c>
      <c r="G291" s="52" t="s">
        <v>168</v>
      </c>
      <c r="H291" s="52">
        <v>30000</v>
      </c>
    </row>
    <row r="292" spans="1:8">
      <c r="A292" s="54" t="s">
        <v>158</v>
      </c>
      <c r="B292" s="54">
        <v>793000</v>
      </c>
      <c r="C292" s="52" t="s">
        <v>157</v>
      </c>
      <c r="D292" s="54" t="s">
        <v>156</v>
      </c>
      <c r="F292" s="53" t="s">
        <v>155</v>
      </c>
      <c r="G292" s="52" t="s">
        <v>167</v>
      </c>
      <c r="H292" s="52">
        <v>30000</v>
      </c>
    </row>
    <row r="293" spans="1:8">
      <c r="A293" s="54" t="s">
        <v>158</v>
      </c>
      <c r="B293" s="54">
        <v>793000</v>
      </c>
      <c r="C293" s="52" t="s">
        <v>157</v>
      </c>
      <c r="D293" s="54" t="s">
        <v>156</v>
      </c>
      <c r="F293" s="53" t="s">
        <v>155</v>
      </c>
      <c r="G293" s="52" t="s">
        <v>166</v>
      </c>
      <c r="H293" s="52">
        <v>30000</v>
      </c>
    </row>
    <row r="294" spans="1:8">
      <c r="A294" s="54" t="s">
        <v>158</v>
      </c>
      <c r="B294" s="54">
        <v>793000</v>
      </c>
      <c r="C294" s="52" t="s">
        <v>157</v>
      </c>
      <c r="D294" s="54" t="s">
        <v>156</v>
      </c>
      <c r="F294" s="53" t="s">
        <v>155</v>
      </c>
      <c r="G294" s="52" t="s">
        <v>165</v>
      </c>
      <c r="H294" s="52">
        <v>30000</v>
      </c>
    </row>
    <row r="295" spans="1:8">
      <c r="A295" s="54" t="s">
        <v>158</v>
      </c>
      <c r="B295" s="54">
        <v>793000</v>
      </c>
      <c r="C295" s="52" t="s">
        <v>157</v>
      </c>
      <c r="D295" s="54" t="s">
        <v>156</v>
      </c>
      <c r="F295" s="53" t="s">
        <v>155</v>
      </c>
      <c r="G295" s="52" t="s">
        <v>164</v>
      </c>
      <c r="H295" s="52">
        <v>30000</v>
      </c>
    </row>
    <row r="296" spans="1:8">
      <c r="A296" s="54" t="s">
        <v>158</v>
      </c>
      <c r="B296" s="54">
        <v>793000</v>
      </c>
      <c r="C296" s="52" t="s">
        <v>157</v>
      </c>
      <c r="D296" s="54" t="s">
        <v>156</v>
      </c>
      <c r="F296" s="53" t="s">
        <v>155</v>
      </c>
      <c r="G296" s="52" t="s">
        <v>163</v>
      </c>
      <c r="H296" s="52">
        <v>30000</v>
      </c>
    </row>
    <row r="297" spans="1:8">
      <c r="A297" s="54" t="s">
        <v>158</v>
      </c>
      <c r="B297" s="54">
        <v>793000</v>
      </c>
      <c r="C297" s="52" t="s">
        <v>157</v>
      </c>
      <c r="D297" s="54" t="s">
        <v>156</v>
      </c>
      <c r="F297" s="53" t="s">
        <v>155</v>
      </c>
      <c r="G297" s="55" t="s">
        <v>162</v>
      </c>
      <c r="H297" s="52">
        <v>30000</v>
      </c>
    </row>
    <row r="298" spans="1:8">
      <c r="A298" s="54" t="s">
        <v>158</v>
      </c>
      <c r="B298" s="54">
        <v>793000</v>
      </c>
      <c r="C298" s="52" t="s">
        <v>157</v>
      </c>
      <c r="D298" s="54" t="s">
        <v>156</v>
      </c>
      <c r="F298" s="53" t="s">
        <v>155</v>
      </c>
      <c r="G298" s="52" t="s">
        <v>161</v>
      </c>
      <c r="H298" s="52">
        <v>30000</v>
      </c>
    </row>
    <row r="299" spans="1:8">
      <c r="A299" s="54" t="s">
        <v>158</v>
      </c>
      <c r="B299" s="54">
        <v>793000</v>
      </c>
      <c r="C299" s="52" t="s">
        <v>157</v>
      </c>
      <c r="D299" s="54" t="s">
        <v>156</v>
      </c>
      <c r="F299" s="53" t="s">
        <v>155</v>
      </c>
      <c r="G299" s="52" t="s">
        <v>160</v>
      </c>
      <c r="H299" s="52">
        <v>30000</v>
      </c>
    </row>
    <row r="300" spans="1:8">
      <c r="A300" s="54" t="s">
        <v>158</v>
      </c>
      <c r="B300" s="54">
        <v>793000</v>
      </c>
      <c r="C300" s="52" t="s">
        <v>157</v>
      </c>
      <c r="D300" s="54" t="s">
        <v>156</v>
      </c>
      <c r="F300" s="53" t="s">
        <v>155</v>
      </c>
      <c r="G300" s="52" t="s">
        <v>159</v>
      </c>
      <c r="H300" s="52">
        <v>30000</v>
      </c>
    </row>
    <row r="301" spans="1:8">
      <c r="A301" s="54" t="s">
        <v>158</v>
      </c>
      <c r="B301" s="54">
        <v>793000</v>
      </c>
      <c r="C301" s="52" t="s">
        <v>157</v>
      </c>
      <c r="D301" s="54" t="s">
        <v>156</v>
      </c>
      <c r="F301" s="53" t="s">
        <v>155</v>
      </c>
      <c r="G301" s="52" t="s">
        <v>154</v>
      </c>
      <c r="H301" s="52">
        <v>30000</v>
      </c>
    </row>
    <row r="302" spans="1:8">
      <c r="F302" s="53"/>
    </row>
    <row r="303" spans="1:8">
      <c r="F303" s="53"/>
    </row>
    <row r="304" spans="1:8">
      <c r="F304" s="53"/>
    </row>
  </sheetData>
  <pageMargins left="0.75" right="0.75" top="1" bottom="1" header="0.5" footer="0.5"/>
  <pageSetup orientation="portrait" horizont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23</vt:i4>
      </vt:variant>
    </vt:vector>
  </HeadingPairs>
  <TitlesOfParts>
    <vt:vector size="32" baseType="lpstr">
      <vt:lpstr>Documentation</vt:lpstr>
      <vt:lpstr>Y-E Worksheet (2)</vt:lpstr>
      <vt:lpstr>Sales Commissions (2)</vt:lpstr>
      <vt:lpstr>Income Statement</vt:lpstr>
      <vt:lpstr>Balance Sheet</vt:lpstr>
      <vt:lpstr>Ratio Analysis</vt:lpstr>
      <vt:lpstr>Payroll Journal (2)</vt:lpstr>
      <vt:lpstr>What-If Analysis (2)</vt:lpstr>
      <vt:lpstr>Master Budget (2)</vt:lpstr>
      <vt:lpstr>'Payroll Journal (2)'!EMP_ID</vt:lpstr>
      <vt:lpstr>'Payroll Journal (2)'!FICA</vt:lpstr>
      <vt:lpstr>'Payroll Journal (2)'!FIT</vt:lpstr>
      <vt:lpstr>'Payroll Journal (2)'!GROSS_PAY</vt:lpstr>
      <vt:lpstr>'Payroll Journal (2)'!OT_HOURS</vt:lpstr>
      <vt:lpstr>'Payroll Journal (2)'!OT_PAY</vt:lpstr>
      <vt:lpstr>'Payroll Journal (2)'!PAY_RATE</vt:lpstr>
      <vt:lpstr>'Sales Commissions (2)'!Pinot_Gris</vt:lpstr>
      <vt:lpstr>'Y-E Worksheet (2)'!Print_Area</vt:lpstr>
      <vt:lpstr>'Payroll Journal (2)'!REG_HOURS</vt:lpstr>
      <vt:lpstr>'Payroll Journal (2)'!REG_PAY</vt:lpstr>
      <vt:lpstr>'Sales Commissions (2)'!RW_CS</vt:lpstr>
      <vt:lpstr>'Sales Commissions (2)'!RW_M</vt:lpstr>
      <vt:lpstr>'Sales Commissions (2)'!RW_PN</vt:lpstr>
      <vt:lpstr>'Sales Commissions (2)'!RW_S</vt:lpstr>
      <vt:lpstr>'Sales Commissions (2)'!SW_B</vt:lpstr>
      <vt:lpstr>'Sales Commissions (2)'!SW_BDB</vt:lpstr>
      <vt:lpstr>'Payroll Journal (2)'!TYPE</vt:lpstr>
      <vt:lpstr>'Sales Commissions (2)'!WW_C</vt:lpstr>
      <vt:lpstr>'Sales Commissions (2)'!WW_CB</vt:lpstr>
      <vt:lpstr>'Sales Commissions (2)'!WW_PG</vt:lpstr>
      <vt:lpstr>'Sales Commissions (2)'!WW_R</vt:lpstr>
      <vt:lpstr>'Sales Commissions (2)'!WW_SB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 nguyen</dc:creator>
  <cp:lastModifiedBy>san nguyen</cp:lastModifiedBy>
  <dcterms:created xsi:type="dcterms:W3CDTF">2023-05-18T03:59:25Z</dcterms:created>
  <dcterms:modified xsi:type="dcterms:W3CDTF">2023-05-28T05:26:16Z</dcterms:modified>
</cp:coreProperties>
</file>